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0" windowWidth="19425" windowHeight="7755" tabRatio="799" activeTab="6"/>
  </bookViews>
  <sheets>
    <sheet name="OBRAČUN" sheetId="72" r:id="rId1"/>
    <sheet name="Liste" sheetId="62" state="hidden" r:id="rId2"/>
    <sheet name="PREGLED NEOTPISANIH VREDNOSTI" sheetId="76" r:id="rId3"/>
    <sheet name="PREGLED ZA OTUĐENA OS " sheetId="77" r:id="rId4"/>
    <sheet name="POA" sheetId="73" r:id="rId5"/>
    <sheet name="PB1" sheetId="74" r:id="rId6"/>
    <sheet name="PDP" sheetId="75" r:id="rId7"/>
  </sheets>
  <definedNames>
    <definedName name="_xlnm._FilterDatabase" localSheetId="0" hidden="1">OBRAČUN!$A$6:$P$6</definedName>
    <definedName name="IzborZaPDP">Liste!$G$1:$G$6</definedName>
    <definedName name="OrgOblici">Liste!$A$1:$A$9</definedName>
    <definedName name="_xlnm.Print_Area" localSheetId="0">OBRAČUN!$A$1:$P$34</definedName>
    <definedName name="_xlnm.Print_Area" localSheetId="6">PDP!$A$1:$C$114</definedName>
    <definedName name="_xlnm.Print_Area" localSheetId="4">POA!$A$1:$J$36</definedName>
    <definedName name="_xlnm.Print_Area" localSheetId="2">'PREGLED NEOTPISANIH VREDNOSTI'!$A$1:$R$24</definedName>
  </definedNames>
  <calcPr calcId="124519"/>
  <customWorkbookViews>
    <customWorkbookView name="RadisaD - Personal View" guid="{FF54CA47-1FEF-11D6-806C-0050BF3A3647}" mergeInterval="0" personalView="1" maximized="1" windowWidth="796" windowHeight="440" activeSheetId="1"/>
    <customWorkbookView name="ZdenkaM - Personal View" guid="{EF0B3621-09CE-11D5-B31B-00C0DF2586E4}" mergeInterval="0" personalView="1" maximized="1" windowWidth="796" windowHeight="440" activeSheetId="8"/>
    <customWorkbookView name="TanjaG - Personal View" guid="{E62F7A25-9632-11D5-91C4-0000E8EC9C31}" mergeInterval="0" personalView="1" maximized="1" windowWidth="636" windowHeight="311" activeSheetId="8" showFormulaBar="0"/>
    <customWorkbookView name="Radisa - Personal View" guid="{8D4C0DD5-7831-11D5-BFCE-0050BF3A3647}" mergeInterval="0" personalView="1" maximized="1" windowWidth="796" windowHeight="439" activeSheetId="3"/>
    <customWorkbookView name="dumonic - Personal View" guid="{E8A33814-DA37-4399-9646-7F4E836930C3}" mergeInterval="0" personalView="1" maximized="1" windowWidth="796" windowHeight="439" activeSheetId="10"/>
    <customWorkbookView name=". - Personal View" guid="{896EE121-29F1-11D5-B176-00C0DF258EF8}" mergeInterval="0" personalView="1" maximized="1" windowWidth="636" windowHeight="329" activeSheetId="4" showFormulaBar="0" showStatusbar="0"/>
    <customWorkbookView name="sanela - Personal View" guid="{4E803E4A-1FD9-11D6-9940-0050BA7BDAC7}" mergeInterval="0" personalView="1" maximized="1" windowWidth="796" windowHeight="458" activeSheetId="8" showStatusbar="0"/>
    <customWorkbookView name="name - Personal View" guid="{EFABB081-27A2-11D6-9C25-444553540000}" mergeInterval="0" personalView="1" maximized="1" windowWidth="636" windowHeight="321" activeSheetId="3"/>
    <customWorkbookView name="Stat3 - Personal View" guid="{FAD799C5-07E0-11D5-AD7C-00C0DF258F01}" mergeInterval="0" personalView="1" maximized="1" windowWidth="796" windowHeight="438" activeSheetId="10"/>
  </customWorkbookViews>
</workbook>
</file>

<file path=xl/calcChain.xml><?xml version="1.0" encoding="utf-8"?>
<calcChain xmlns="http://schemas.openxmlformats.org/spreadsheetml/2006/main">
  <c r="K10" i="77"/>
  <c r="J10"/>
  <c r="H10"/>
  <c r="G10"/>
  <c r="C10"/>
  <c r="N9"/>
  <c r="L9"/>
  <c r="L10" s="1"/>
  <c r="I9"/>
  <c r="M9" s="1"/>
  <c r="L8"/>
  <c r="N8" s="1"/>
  <c r="I8"/>
  <c r="I10" s="1"/>
  <c r="K20" i="76"/>
  <c r="J20"/>
  <c r="H20"/>
  <c r="G20"/>
  <c r="C20"/>
  <c r="R19"/>
  <c r="Q19"/>
  <c r="O19"/>
  <c r="L19"/>
  <c r="P19" s="1"/>
  <c r="I19"/>
  <c r="M19" s="1"/>
  <c r="R18"/>
  <c r="Q18"/>
  <c r="P18"/>
  <c r="L18"/>
  <c r="N18" s="1"/>
  <c r="I18"/>
  <c r="M18" s="1"/>
  <c r="R17"/>
  <c r="Q17"/>
  <c r="P17"/>
  <c r="L17"/>
  <c r="N17" s="1"/>
  <c r="I17"/>
  <c r="M17" s="1"/>
  <c r="R16"/>
  <c r="Q16"/>
  <c r="O16"/>
  <c r="L16"/>
  <c r="P16" s="1"/>
  <c r="I16"/>
  <c r="M16" s="1"/>
  <c r="R15"/>
  <c r="Q15"/>
  <c r="O15"/>
  <c r="L15"/>
  <c r="P15" s="1"/>
  <c r="I15"/>
  <c r="M15" s="1"/>
  <c r="R14"/>
  <c r="Q14"/>
  <c r="O14"/>
  <c r="L14"/>
  <c r="P14" s="1"/>
  <c r="I14"/>
  <c r="M14" s="1"/>
  <c r="R13"/>
  <c r="Q13"/>
  <c r="O13"/>
  <c r="L13"/>
  <c r="P13" s="1"/>
  <c r="I13"/>
  <c r="M13" s="1"/>
  <c r="R12"/>
  <c r="Q12"/>
  <c r="P12"/>
  <c r="L12"/>
  <c r="N12" s="1"/>
  <c r="I12"/>
  <c r="M12" s="1"/>
  <c r="R11"/>
  <c r="Q11"/>
  <c r="P11"/>
  <c r="L11"/>
  <c r="N11" s="1"/>
  <c r="I11"/>
  <c r="M11" s="1"/>
  <c r="R10"/>
  <c r="Q10"/>
  <c r="O10"/>
  <c r="L10"/>
  <c r="P10" s="1"/>
  <c r="I10"/>
  <c r="M10" s="1"/>
  <c r="Q9"/>
  <c r="P9"/>
  <c r="O9"/>
  <c r="L9"/>
  <c r="R9" s="1"/>
  <c r="I9"/>
  <c r="M9" s="1"/>
  <c r="Q8"/>
  <c r="P8"/>
  <c r="O8"/>
  <c r="L8"/>
  <c r="R8" s="1"/>
  <c r="I8"/>
  <c r="I20" s="1"/>
  <c r="C27" i="74"/>
  <c r="B72" i="75"/>
  <c r="B44"/>
  <c r="K9" i="72"/>
  <c r="K10"/>
  <c r="K11"/>
  <c r="K12"/>
  <c r="K13"/>
  <c r="K14"/>
  <c r="K15"/>
  <c r="K16"/>
  <c r="K17"/>
  <c r="K18"/>
  <c r="K19"/>
  <c r="K8"/>
  <c r="J20"/>
  <c r="R22" i="76" l="1"/>
  <c r="N10" i="77"/>
  <c r="O9"/>
  <c r="M8"/>
  <c r="M10" s="1"/>
  <c r="R20" i="76"/>
  <c r="P20"/>
  <c r="Q20"/>
  <c r="M8"/>
  <c r="M20" s="1"/>
  <c r="O11"/>
  <c r="O12"/>
  <c r="O17"/>
  <c r="O18"/>
  <c r="L20"/>
  <c r="R23" s="1"/>
  <c r="N8"/>
  <c r="N9"/>
  <c r="N10"/>
  <c r="N13"/>
  <c r="N14"/>
  <c r="N15"/>
  <c r="N16"/>
  <c r="N19"/>
  <c r="A5" i="73"/>
  <c r="C20" i="72"/>
  <c r="P19"/>
  <c r="O19"/>
  <c r="M19"/>
  <c r="P18"/>
  <c r="O18"/>
  <c r="N18"/>
  <c r="P17"/>
  <c r="O17"/>
  <c r="N17"/>
  <c r="P16"/>
  <c r="O16"/>
  <c r="M16"/>
  <c r="O15"/>
  <c r="M15"/>
  <c r="O14"/>
  <c r="M14"/>
  <c r="P13"/>
  <c r="O13"/>
  <c r="M13"/>
  <c r="P12"/>
  <c r="O12"/>
  <c r="O11"/>
  <c r="P10"/>
  <c r="O10"/>
  <c r="O9"/>
  <c r="N9"/>
  <c r="O8"/>
  <c r="M8"/>
  <c r="O20" i="76" l="1"/>
  <c r="O8" i="77"/>
  <c r="O10" s="1"/>
  <c r="N20" i="76"/>
  <c r="L8" i="72"/>
  <c r="N8" s="1"/>
  <c r="L12"/>
  <c r="N12" s="1"/>
  <c r="L16"/>
  <c r="N16" s="1"/>
  <c r="L10"/>
  <c r="M10" s="1"/>
  <c r="L15"/>
  <c r="N15" s="1"/>
  <c r="M12"/>
  <c r="O20"/>
  <c r="P15"/>
  <c r="N10" l="1"/>
  <c r="P8"/>
  <c r="L17"/>
  <c r="M17" s="1"/>
  <c r="L11"/>
  <c r="N11" s="1"/>
  <c r="L9"/>
  <c r="P9" s="1"/>
  <c r="L14"/>
  <c r="N14" s="1"/>
  <c r="L19"/>
  <c r="N19" s="1"/>
  <c r="L18"/>
  <c r="M18" s="1"/>
  <c r="P14"/>
  <c r="P11"/>
  <c r="M9"/>
  <c r="L13"/>
  <c r="K20"/>
  <c r="M11" l="1"/>
  <c r="L20"/>
  <c r="P20"/>
  <c r="M20"/>
  <c r="N13"/>
  <c r="N20" s="1"/>
  <c r="P22" l="1"/>
  <c r="D14" i="73" s="1"/>
  <c r="D16" s="1"/>
  <c r="C28" i="74" s="1"/>
  <c r="C68" s="1"/>
  <c r="C71" l="1"/>
  <c r="C80" s="1"/>
  <c r="B41" i="75" s="1"/>
  <c r="B43" s="1"/>
  <c r="B52" s="1"/>
  <c r="B56" s="1"/>
  <c r="B58" s="1"/>
  <c r="B69"/>
  <c r="B71" s="1"/>
  <c r="B76" s="1"/>
  <c r="B77" s="1"/>
</calcChain>
</file>

<file path=xl/comments1.xml><?xml version="1.0" encoding="utf-8"?>
<comments xmlns="http://schemas.openxmlformats.org/spreadsheetml/2006/main">
  <authors>
    <author>Windows User</author>
    <author>Jelena</author>
  </authors>
  <commentList>
    <comment ref="B15" authorId="0">
      <text>
        <r>
          <rPr>
            <b/>
            <sz val="9"/>
            <color indexed="81"/>
            <rFont val="Tahoma"/>
            <family val="2"/>
          </rPr>
          <t>Član 3, stav 7:</t>
        </r>
        <r>
          <rPr>
            <sz val="9"/>
            <color indexed="81"/>
            <rFont val="Tahoma"/>
            <family val="2"/>
          </rPr>
          <t xml:space="preserve">
U slučaju kada je u poreskom periodu stalno sredstvo otuđeno, odnosno uništeno, kao rashod u tom poreskom periodu priznaje se iznos pozitivne razlike između neotpisane poreske i neotpisane računovodstvene vrednosti tog sredstva koja se utvrđuje u poreskom periodu u kojem je došlo do prestanka obračuna amortizacije. 
U našem slučaju neotpisana vrednost poreske amortizacije (Nabavna vrednost umanjena za iznos ukupne poreske amortizacije), je manja od neotpisane (knjigovodstvene vrednosti) sredstva koje je otuđeno, tako da razlika nije pozitivna i koloni 2 ne upisujemo ništa.</t>
        </r>
      </text>
    </comment>
    <comment ref="D16" authorId="1">
      <text>
        <r>
          <rPr>
            <b/>
            <sz val="9"/>
            <color indexed="81"/>
            <rFont val="Tahoma"/>
            <family val="2"/>
          </rPr>
          <t>Jelena:</t>
        </r>
        <r>
          <rPr>
            <sz val="9"/>
            <color indexed="81"/>
            <rFont val="Tahoma"/>
            <family val="2"/>
          </rPr>
          <t xml:space="preserve">
Podatak se unosi u polje 21 obrasca PB1-poreski bilans</t>
        </r>
      </text>
    </comment>
  </commentList>
</comments>
</file>

<file path=xl/comments2.xml><?xml version="1.0" encoding="utf-8"?>
<comments xmlns="http://schemas.openxmlformats.org/spreadsheetml/2006/main">
  <authors>
    <author>FinanceTeam</author>
  </authors>
  <commentList>
    <comment ref="C6" authorId="0">
      <text>
        <r>
          <rPr>
            <sz val="9"/>
            <color indexed="81"/>
            <rFont val="Tahoma"/>
            <family val="2"/>
          </rPr>
          <t xml:space="preserve">UNOSI SE PODATAK KOJI IMATE NA KONTU 7200 U BRUTO BILANSU
</t>
        </r>
      </text>
    </comment>
    <comment ref="C68" authorId="0">
      <text>
        <r>
          <rPr>
            <b/>
            <sz val="9"/>
            <color indexed="81"/>
            <rFont val="Tahoma"/>
            <family val="2"/>
          </rPr>
          <t>FinanceTeam:</t>
        </r>
        <r>
          <rPr>
            <sz val="9"/>
            <color indexed="81"/>
            <rFont val="Tahoma"/>
            <family val="2"/>
          </rPr>
          <t xml:space="preserve">
BRUTO DOBIT + TROŠKOVI KOJI SE NE PRIZNAJU MEĐU NJIMA JE I TROŠAK RAČUNOVODSTVENE AMORITZACIJE (POLJE 18) - SVI TROŠKOVI KOJI SE PRIZNAJU MEĐU NJIMA JE PORESKA AMORTIZACIJA POLJE (19) = OPOREZIVA DOBIT</t>
        </r>
      </text>
    </comment>
    <comment ref="C71" authorId="0">
      <text>
        <r>
          <rPr>
            <b/>
            <sz val="9"/>
            <color indexed="81"/>
            <rFont val="Tahoma"/>
            <family val="2"/>
          </rPr>
          <t>FinanceTeam:</t>
        </r>
        <r>
          <rPr>
            <sz val="9"/>
            <color indexed="81"/>
            <rFont val="Tahoma"/>
            <family val="2"/>
          </rPr>
          <t xml:space="preserve">
Prenosi se podatak iz polja 52 </t>
        </r>
      </text>
    </comment>
    <comment ref="C80" authorId="0">
      <text>
        <r>
          <rPr>
            <b/>
            <sz val="9"/>
            <color indexed="81"/>
            <rFont val="Tahoma"/>
            <family val="2"/>
          </rPr>
          <t>FinanceTeam:</t>
        </r>
        <r>
          <rPr>
            <sz val="9"/>
            <color indexed="81"/>
            <rFont val="Tahoma"/>
            <family val="2"/>
          </rPr>
          <t xml:space="preserve">
Prenosi se podatak iz polja 55 jer je formula 55 + 61 kako je nam 61 nula iznos na 62 jednak je iznosu u polju 55</t>
        </r>
      </text>
    </comment>
  </commentList>
</comments>
</file>

<file path=xl/comments3.xml><?xml version="1.0" encoding="utf-8"?>
<comments xmlns="http://schemas.openxmlformats.org/spreadsheetml/2006/main">
  <authors>
    <author>FinanceTeam</author>
  </authors>
  <commentList>
    <comment ref="A32" authorId="0">
      <text>
        <r>
          <rPr>
            <b/>
            <sz val="9"/>
            <color indexed="81"/>
            <rFont val="Tahoma"/>
            <family val="2"/>
          </rPr>
          <t>FinanceTeam:</t>
        </r>
        <r>
          <rPr>
            <sz val="9"/>
            <color indexed="81"/>
            <rFont val="Tahoma"/>
            <family val="2"/>
          </rPr>
          <t xml:space="preserve">
U ovom delu se upisuje procena prihoda i rashoda. Deo 4 prijave popunjava se kod otpočinjanja delatnosti nakasnije 15 dana od osnivanja preduzeća
</t>
        </r>
      </text>
    </comment>
    <comment ref="B41" authorId="0">
      <text>
        <r>
          <rPr>
            <b/>
            <sz val="9"/>
            <color indexed="81"/>
            <rFont val="Tahoma"/>
            <family val="2"/>
          </rPr>
          <t xml:space="preserve">UPISUJEMO IZNOS PORESKE OSNOVICE: IZNOS KOJI SMO DOBILI PORESKIM BILANSOM RB: 62
</t>
        </r>
      </text>
    </comment>
    <comment ref="B44" authorId="0">
      <text>
        <r>
          <rPr>
            <b/>
            <sz val="9"/>
            <color indexed="81"/>
            <rFont val="Tahoma"/>
            <family val="2"/>
          </rPr>
          <t>u delu 5.4. unose se iznosi oslobođenja od poreza ukoliko ih ima (iznos poreza koji se ne plaća ukoliko se zaposli određen broj radnika, za ulganje u određene delatnosti, zapošaljavanje invalidnih lica...) i   (za više informacija pregledati upustovo PRAVILNIK O SADRŽAJU PORESKE PRIJAVE ZA OBRAČUN POREZA NA DOBIT PRAVNIH LICA 2015.</t>
        </r>
      </text>
    </comment>
    <comment ref="B53" authorId="0">
      <text>
        <r>
          <rPr>
            <b/>
            <sz val="9"/>
            <color indexed="81"/>
            <rFont val="Tahoma"/>
            <family val="2"/>
          </rPr>
          <t>Unosi se obračunati porez po osnovu gubitka prava na poreski podsticaj</t>
        </r>
        <r>
          <rPr>
            <sz val="9"/>
            <color indexed="81"/>
            <rFont val="Tahoma"/>
            <family val="2"/>
          </rPr>
          <t xml:space="preserve">
</t>
        </r>
      </text>
    </comment>
    <comment ref="B57" authorId="0">
      <text>
        <r>
          <rPr>
            <b/>
            <sz val="9"/>
            <color indexed="81"/>
            <rFont val="Tahoma"/>
            <family val="2"/>
          </rPr>
          <t xml:space="preserve">Dugovni promet u toku godine konta 4810 - plaćene akontacije u toku godine </t>
        </r>
        <r>
          <rPr>
            <sz val="9"/>
            <color indexed="81"/>
            <rFont val="Tahoma"/>
            <family val="2"/>
          </rPr>
          <t xml:space="preserve">
</t>
        </r>
      </text>
    </comment>
    <comment ref="B61" authorId="0">
      <text>
        <r>
          <rPr>
            <b/>
            <sz val="9"/>
            <color indexed="81"/>
            <rFont val="Tahoma"/>
            <family val="2"/>
          </rPr>
          <t xml:space="preserve"> DEO PRIJAVE 5A POPUNJAVAJU SAMO NEDOBITNE ORGANIZACIJE (UDRUŽENJA, )</t>
        </r>
        <r>
          <rPr>
            <sz val="9"/>
            <color indexed="81"/>
            <rFont val="Tahoma"/>
            <family val="2"/>
          </rPr>
          <t xml:space="preserve">
</t>
        </r>
      </text>
    </comment>
    <comment ref="B68" authorId="0">
      <text>
        <r>
          <rPr>
            <b/>
            <sz val="9"/>
            <color indexed="81"/>
            <rFont val="Tahoma"/>
            <family val="2"/>
          </rPr>
          <t>Dobit ostvarena u tekućem obračunskom periodu predstavlja osnovicu poreza koji se akontaciono plaća u narednom obračunskom periodu (naredne godine). Plaćanje se vrši najkasnije do 15. tekućeg meseca za prethodni mesec. 15.02. za januar, 15.03. za februar...</t>
        </r>
        <r>
          <rPr>
            <sz val="9"/>
            <color indexed="81"/>
            <rFont val="Tahoma"/>
            <family val="2"/>
          </rPr>
          <t xml:space="preserve">
</t>
        </r>
      </text>
    </comment>
    <comment ref="B69" authorId="0">
      <text>
        <r>
          <rPr>
            <b/>
            <sz val="9"/>
            <color indexed="81"/>
            <rFont val="Tahoma"/>
            <family val="2"/>
          </rPr>
          <t>RB.55 IZ OBRASCA PB1-PORESKI BILANS</t>
        </r>
        <r>
          <rPr>
            <sz val="9"/>
            <color indexed="81"/>
            <rFont val="Tahoma"/>
            <family val="2"/>
          </rPr>
          <t xml:space="preserve">
</t>
        </r>
      </text>
    </comment>
    <comment ref="B72" authorId="0">
      <text>
        <r>
          <rPr>
            <b/>
            <sz val="9"/>
            <color indexed="81"/>
            <rFont val="Tahoma"/>
            <family val="2"/>
          </rPr>
          <t>Oslobođenje od poreza po osnovu zapošljavanja, ulaganja u određene delatnosti i područja (ukoliko ih imamo) priznaje se i kod obračuna akontacije za naredni period. Podsticaji se daju na više godina, pa tako utiču i na akontaciju koja se plaća za narendi period</t>
        </r>
        <r>
          <rPr>
            <sz val="9"/>
            <color indexed="81"/>
            <rFont val="Tahoma"/>
            <family val="2"/>
          </rPr>
          <t xml:space="preserve">
</t>
        </r>
      </text>
    </comment>
    <comment ref="B77" authorId="0">
      <text>
        <r>
          <rPr>
            <b/>
            <sz val="9"/>
            <color indexed="81"/>
            <rFont val="Tahoma"/>
            <family val="2"/>
          </rPr>
          <t>Iznos akontacija (rb 6.5 obrasca) podeljen sa brojem meseci: 12</t>
        </r>
        <r>
          <rPr>
            <sz val="9"/>
            <color indexed="81"/>
            <rFont val="Tahoma"/>
            <family val="2"/>
          </rPr>
          <t xml:space="preserve">
</t>
        </r>
      </text>
    </comment>
  </commentList>
</comments>
</file>

<file path=xl/sharedStrings.xml><?xml version="1.0" encoding="utf-8"?>
<sst xmlns="http://schemas.openxmlformats.org/spreadsheetml/2006/main" count="363" uniqueCount="269">
  <si>
    <t>1. Akcionarsko društvo</t>
  </si>
  <si>
    <t>3. Ortačko društvo</t>
  </si>
  <si>
    <t>4. Komanditno društvo</t>
  </si>
  <si>
    <t>5. Društveno preduzeće</t>
  </si>
  <si>
    <t>6. Javno preduzeće</t>
  </si>
  <si>
    <t>7. Zadruga</t>
  </si>
  <si>
    <t>8. Ogranak stranog pravnog lica</t>
  </si>
  <si>
    <t>9. Druga PL koja primenj. kontni okvir za privredna dr.</t>
  </si>
  <si>
    <t>Šifra</t>
  </si>
  <si>
    <t>Red. br.</t>
  </si>
  <si>
    <t>1.</t>
  </si>
  <si>
    <t>2.</t>
  </si>
  <si>
    <t>3.</t>
  </si>
  <si>
    <t>II</t>
  </si>
  <si>
    <t>III</t>
  </si>
  <si>
    <t>V</t>
  </si>
  <si>
    <t>(Direktor)</t>
  </si>
  <si>
    <t>3. Isteklo pravo na poresko oslobođenje</t>
  </si>
  <si>
    <t>4. Otpočinjanje obavljanja delatnosti</t>
  </si>
  <si>
    <t>Opis</t>
  </si>
  <si>
    <t>2. Izmena mesečnih akontacija</t>
  </si>
  <si>
    <t>1. Konačni poreski obračun i akontacija za naredni period</t>
  </si>
  <si>
    <t>5. Otvaranje postupka stečaja/likvidacije</t>
  </si>
  <si>
    <t>6. Statusna promena</t>
  </si>
  <si>
    <t>2. Društvo sa ograničenom odgovornošću</t>
  </si>
  <si>
    <t>Naziv osnovnog sredstva</t>
  </si>
  <si>
    <t>Datum poreskog bilansa</t>
  </si>
  <si>
    <t>Datum stavljanja u upotrebu</t>
  </si>
  <si>
    <t>Procenjeni vek trajanja osnovnog sredstva</t>
  </si>
  <si>
    <t>Poreska amortizacija III grupa</t>
  </si>
  <si>
    <t>Poreska amortizacija IV grupa</t>
  </si>
  <si>
    <t>Poreska amortizacija V grupa</t>
  </si>
  <si>
    <t>Ukupan zbir</t>
  </si>
  <si>
    <t>Obrazac POA</t>
  </si>
  <si>
    <t>Iznos</t>
  </si>
  <si>
    <t>Iznos amortizacije koji se priznaje kao rashod u poreskom bilansu</t>
  </si>
  <si>
    <t>Iznos razlike između neotpisane poreske i neotpisane računovodstvene vrednosti stalnih sredstava, uvrđen u skladu sa članom 3. stav 7. ovog pravilnika</t>
  </si>
  <si>
    <t>Ukupan iznos amortizacije koji se priznaje kao rashod u poreskom periodu (1+2)</t>
  </si>
  <si>
    <t>(šef računovodstva)</t>
  </si>
  <si>
    <t>Priprema POA</t>
  </si>
  <si>
    <t>Lap top 1/13</t>
  </si>
  <si>
    <t>Računarska konfiguracija</t>
  </si>
  <si>
    <t>001</t>
  </si>
  <si>
    <t>002</t>
  </si>
  <si>
    <t>Štampač - skener Lexxon</t>
  </si>
  <si>
    <t>003</t>
  </si>
  <si>
    <t>004</t>
  </si>
  <si>
    <t>Radni sto</t>
  </si>
  <si>
    <t>005</t>
  </si>
  <si>
    <t>Kombi vozilo</t>
  </si>
  <si>
    <t>006</t>
  </si>
  <si>
    <t>Putničko vozilo</t>
  </si>
  <si>
    <t>Comtrade Biker 3</t>
  </si>
  <si>
    <t>Štampač Lexson gratis</t>
  </si>
  <si>
    <t>Stolice</t>
  </si>
  <si>
    <t>Putničko vozilo Fiat 500 lizing</t>
  </si>
  <si>
    <t>007</t>
  </si>
  <si>
    <t>008</t>
  </si>
  <si>
    <t>009</t>
  </si>
  <si>
    <t>010</t>
  </si>
  <si>
    <t>011</t>
  </si>
  <si>
    <t>012</t>
  </si>
  <si>
    <t>Naša firma</t>
  </si>
  <si>
    <t>STEČENIH POČEV OD 01. JANUARA 2019. GODINE ZA PERIOD OD 01.01.2020. DO 31.12.2020. GODINE</t>
  </si>
  <si>
    <t>Poreska amortizacija 2020</t>
  </si>
  <si>
    <t>Zbir 2020. godine</t>
  </si>
  <si>
    <t xml:space="preserve">Poreska amortizacija II grupa </t>
  </si>
  <si>
    <t>Poreska grupa</t>
  </si>
  <si>
    <t>1</t>
  </si>
  <si>
    <t>Poreska - Amortizaciona stopa</t>
  </si>
  <si>
    <t>Nabavna vrednost (vrednost po kojoj je osnovno sredstvo nabavljeno</t>
  </si>
  <si>
    <t>Računovodstvena amortizacija (Vežba 16d - kolona 9 pregled osnovnih sredstava)</t>
  </si>
  <si>
    <t>Poreska amortizacija koja se priznaje u poreske svrhe - 2020 (podatak za POA)</t>
  </si>
  <si>
    <t>Broj meseci za obračun</t>
  </si>
  <si>
    <t>Broj meseci korišćenja OS u poreskom periodu</t>
  </si>
  <si>
    <t>POA</t>
  </si>
  <si>
    <t>12 (manji iznos pri upoređenju kolona 10 i 11)</t>
  </si>
  <si>
    <t>Formula za obračun: kolana11=(kolona 3x kolona6 x kolona9)/kolona8</t>
  </si>
  <si>
    <t>PORESKI BILANS</t>
  </si>
  <si>
    <t>Redni  broj</t>
  </si>
  <si>
    <t>P o z i c i j a</t>
  </si>
  <si>
    <t>A. Dobit i gubitak pre oporezivanja</t>
  </si>
  <si>
    <t>I Rezultat u Bilansu uspeha</t>
  </si>
  <si>
    <t>Prihod  ogranka nerezidentnog pravnog lica koji se neoporezuje shodno medjunarodnim ugovorima ;Prihod  ogranka nerezidentnog pravnog lica iz jurisdikcije sa preferencijalnim poreskim sistemom iz člana 40 st 12 i 13 Zakona</t>
  </si>
  <si>
    <t>Gubitak poslovne godine</t>
  </si>
  <si>
    <t>II Dobici i gubici od prodaje imovine iz člana 27. Zakona (iskazani u Bilansu uspeha)</t>
  </si>
  <si>
    <t>Dobici od prodaje imovina</t>
  </si>
  <si>
    <t>Gubici od prodaje imovine</t>
  </si>
  <si>
    <t>III Usklađivanje rashoda</t>
  </si>
  <si>
    <t>Troškovi koji nisu dokumentovani</t>
  </si>
  <si>
    <t>Ispravke vrednosti pojedinačnih potraživanja od lica kome se istovremeno duguje, do iznosa obaveze prema tom licu</t>
  </si>
  <si>
    <t>Pokloni i prilozi dati političkim organizacijama</t>
  </si>
  <si>
    <t>Pokloni čiji je primalac povezano lice</t>
  </si>
  <si>
    <t xml:space="preserve">Kamate zbog neblagovremeno plaćenih poreza, doprinosa i drugih javnih dažbina </t>
  </si>
  <si>
    <t>Troškovi postupka prinudne naplate poreza i drugih dugovanja, troškovi poreskoprekršajnog i drugih postupaka koji se vode pred nadležnim organom</t>
  </si>
  <si>
    <t>Novčane kazne, ugovorne kazne i penali</t>
  </si>
  <si>
    <t>Zatezne kamate između povezanih lica</t>
  </si>
  <si>
    <t>Troškovi koji nisu nastali u svrhu obavljanja poslovne delatnosti</t>
  </si>
  <si>
    <t>Troškovi materijala i nabavna vrednost prodate robe iznad iznosa obračunatog primenom metode ponderisane prosečne cene ili FIFO metode</t>
  </si>
  <si>
    <t xml:space="preserve">Primanja zaposlenog iz člana 9 stav 2 Zakona  obračunata a neisplaćena u predhodnom periodu </t>
  </si>
  <si>
    <t xml:space="preserve">Otpremnine i novčane naknade po osnovu prestanka radnog odnosa  obračunate  a neisplaćene u prethodnom  poreskom periodu </t>
  </si>
  <si>
    <t xml:space="preserve">Primanja zaposlenog iz člana 9 stav 2 Zakona  obračunata a neisplaćena u predhodnom periodu  a isplaćena u poreskom periodu za koji se podnosi bilans </t>
  </si>
  <si>
    <t xml:space="preserve">Otpremnine i novčane naknade po osnovu prestanka radnog odnosa  obračunate  a isplaćene u  poreskom periodu za koji se podnosi poreski bilans </t>
  </si>
  <si>
    <t xml:space="preserve">Ukupan iznos amortizacije obračunat u finansijskim izveštajima KONTO 5400  sabrati </t>
  </si>
  <si>
    <t>izdaci  za zdravstvene ,obrazovne ,naučne ,humanitarne ,verske isportske namene ZŽS,ustanovama socijalne zastite ,kao i za humanitarnu pomoć za otklanjanje posledica vanredne situacije učinjeni Republici i autonomnioj pokrajini,jedinici lokalne samoupravel</t>
  </si>
  <si>
    <t xml:space="preserve">izdaci iz oblasti kulture  </t>
  </si>
  <si>
    <t>članarine komorama i saveznim udruženjima</t>
  </si>
  <si>
    <t>Rashodi za reklamu i propagandu</t>
  </si>
  <si>
    <t xml:space="preserve">rashodi za reprezentaciju </t>
  </si>
  <si>
    <t xml:space="preserve">rashodi  po osnovu Ispravke vrednosti pojedinačnih potraživanja ako od roka za njihovu naplatu nije prošlo najmanje 60 dana, kao i otpis vrednosti pojedinačnih potraživanja koja prethodno nisu bila uključena u prihode, nisu otpisana kao nenaplativa( i za koja nije pružen dokaz o neuspeloj naplati )bez ispunjenja člana 16 odn člana 22 Zakona </t>
  </si>
  <si>
    <t xml:space="preserve">rashodi  po osnovu Ispravke vrednosti pojedinačnih potraživanja ,ali se priznaje naknadno u skladu sa članom 16 Zakona </t>
  </si>
  <si>
    <t xml:space="preserve">Troškovi koje ogranak nerezidentnog obveznika iskazuje u skladu sa članom 20. Zakona,rashod ogranka  nerezidentnog pravnog lica  u vezi sa prihodom koji se neoporezuje shodno potvrdjenom medjunarodnom ugovoru ,rashod ogranka nerezidentnog pravnog lica  iz juridikcije sa preferencijalnim poreskim sistemom iz člana 40 st 12 i 13 Zakona </t>
  </si>
  <si>
    <t>Porezi, doprinosi, takse i druge javne dažbine koje ne zavise od rezultata poslovanja i nisu plaćene u poreskom periodu, a po osnovu kojih je u poslovnim knjigama obveznika iskazan rashod</t>
  </si>
  <si>
    <t>Porezi, doprinosi, takse i druge javne dažbine koje ne zavise od rezultata poslovanja  plaćene u poreskom periodu, a a koje nisu plaćene u poreskom periodu u kome je po tom osnovu u poreskim knjigama  obveznika iskazan rashod</t>
  </si>
  <si>
    <t xml:space="preserve">RASHOD BANKE PO OSNOVU ISPRAVKE VREDNOSTI POTRAŽIVANJA BILANSNE AKTIVE I REZERVISANJA  ZA gubitke  povanbilansnim stavkama ,u iznosu koji se nepriznaju u skladu sa članom 22a Zakona </t>
  </si>
  <si>
    <t xml:space="preserve"> dugoročna rezervisanja  koja se   ne priznaju kao rashod u poreskom periodu u kome su izvršena</t>
  </si>
  <si>
    <t xml:space="preserve"> dugoročna rezervisanja   u iznosu koji je iskorišćen  u poreskom periodu</t>
  </si>
  <si>
    <t xml:space="preserve">Rashodi po osnovu obezvređenja imovine </t>
  </si>
  <si>
    <t xml:space="preserve">Rashodi po osnovu obezvređenja imovine koji se priznaju u poreskom periodu za koji se podnosi poreski bilans, a u kome je ta imovina otuđena, upotrebljena ili je došlo do oštećenja te imovine usled više sile rashodi nastali ;rashodi nastali po osnovu  efekata promena računovodstvene politike  usled prve primene  MRS I MSFI za MSP </t>
  </si>
  <si>
    <t xml:space="preserve">IV Uskladjivanje prihoda  </t>
  </si>
  <si>
    <t xml:space="preserve">Porez na dobit pravnih lica  koji je u drugoj državi platila nerezidentna filijala rezidentnog matičnog pravnog lica </t>
  </si>
  <si>
    <t xml:space="preserve">Porez po odbitku na dividende koji je u drugoj državi platila nerezidentna filijala rezidentnog matičnog pravnog lica  </t>
  </si>
  <si>
    <t xml:space="preserve">Porez po odbitku na KAMATE  autorske naknade ,naknade po osnovu zakupa nepokretnosti i pokretnih stvari i dividende koje neispunjavaju uslove za poreski kredit po članu 52 Zakona ,plaćen u drugoj državi   </t>
  </si>
  <si>
    <t>Ispravke vrednosti pojedinačnih potraživanja koje su bile priznate na teret rashoda, a za koje, u poreskom periodu u kome se vrši otpis, nisu kumulativno ispunjeni uslovi iz člana 16.. Zakona</t>
  </si>
  <si>
    <t xml:space="preserve">Sva otpisana ,ispravljena i druga potraživanja koja su bila priznata kao rashod ,a koja se u poreskom periodu  uključčuju u oporezive prihode koji nisu kao takvi iskazani u poslovnim knjigama obveznika ,prihodi nastali po osnovu efekata promena računovodstvene politike usled prve promene računovodstvene politike usled prve primene MRS ,odnosno MSFI  i MSFI za MSP </t>
  </si>
  <si>
    <t>Prihodi ostvareni u poreskom periodu po osnovu otpisanih, ispravljenih i drugih potraživanja koja nisu bila priznata kao rashod,a koja se u poreskom periodu  ne uključuju u oporezive prihode</t>
  </si>
  <si>
    <t xml:space="preserve">Prihodi po osnovu  dividendi i udela u dobiti od drugog rezidenta obveznika </t>
  </si>
  <si>
    <t>Prihodi od kamata po osnovu dužničkih hartija od vrednosti čiji je izdavalac Republika, autonomna pokrajina, jedinica lokalne samouprave ili NBS</t>
  </si>
  <si>
    <t>Prihodi po osnovu neiskorišćenih dugoročnih rezervisanja koja nisu bila priznata kao rashod u poreskom periodu u kome su izvršena</t>
  </si>
  <si>
    <t xml:space="preserve">Prihodi nastali u vezi sa rashodima koji nisu bili priznati, prihodi nastali po osnovu smanjenja obaveza prema korisnicima javnih sredstava ,bankama u stečaju i privrednim komorama ,koje su obuhvaćene  UPPR-om </t>
  </si>
  <si>
    <t>V Rashodi i prihodi po osnovu transfernih cena (osim kamata na zajmove, odnosno kredite)</t>
  </si>
  <si>
    <t xml:space="preserve">Obračunati troškovi  po osnovu transfernih cena </t>
  </si>
  <si>
    <t>Obračunati troškovi  po osnovu transfernih  cena za koje se podnosi izveštaj u skraćenom obliku</t>
  </si>
  <si>
    <t xml:space="preserve">Obračunati prihodi po osnovu transvernih cena </t>
  </si>
  <si>
    <t>Obračunati prihodi po osnovu transvernih cena  za koje se podnosi izveštaj u skraćenom obliku</t>
  </si>
  <si>
    <t>VI rashodi  i prihoda po osnovu  kamate na zajmove, odnosno kredite između povezanih lica</t>
  </si>
  <si>
    <t>Obračunati rashodi po osnovu kamata ("na dohvat ruke") na zajmove, odnosno kredite dobijene od povezanih lica</t>
  </si>
  <si>
    <t>Obračunati prihodi   po osnovu kamata ("na dohvat ruke") na zajmove, odnosno kredite dobijene od povezanih lica</t>
  </si>
  <si>
    <t>VII  korekcija (rashoda i prihoda )po osnovu transvernih cena ,uključujući i kamate na zajmove ,odnosno kredite izmedju povezanih lica m</t>
  </si>
  <si>
    <t xml:space="preserve">zbir konačnih korekcija (rashoda i prihoda )po osnovu transakcija  sa svim pojedinačnim povezanim licima utvrdjen u zaključkuu dokumentacije o transvernim cenama </t>
  </si>
  <si>
    <t xml:space="preserve">VIII Korekcija rashoda po osnovu sprečavanja  utanjene kapitalizacije </t>
  </si>
  <si>
    <t>Kamata i pripadajući troškovi na zajam, odnosno kredit iznad nivoa četvorostruke (desetostruke) vrednosti obveznikovog sopstvenog kapitala (red. br. 13. Obrasca OK)</t>
  </si>
  <si>
    <t xml:space="preserve">IX  dobit uskladjena na način  propisan zakonom </t>
  </si>
  <si>
    <t>Oporeziva dobit (1-2-4+5 do 17-18-19+20 -21+22do 27-28+29+30-31+ 32+33-34+35 -36+37 +38+39+40+41-42 do46+53+54)&gt;0 (ili negativan iznos sa rednog broja 56)</t>
  </si>
  <si>
    <t>Gubitak (3+2+4-5 do 17+18+19-20 +21-22 do 27+28-30+31-32-33+34-35+36-37 do 41+42 do 46-53-54)&gt;0 (ili negativan iznos sa rednog broja 55)</t>
  </si>
  <si>
    <t xml:space="preserve">iznos gubitka iz poreskog bilansa iz predhodnih  godina ,do visine dobiti  </t>
  </si>
  <si>
    <t>Ostatak oporezive dobiti (55 - 57) &gt; 0</t>
  </si>
  <si>
    <t xml:space="preserve">B. Kapitalni dobici i gubici  </t>
  </si>
  <si>
    <t>Ukupni kapitalni dobici tekuće godine obračunati u skladu sa Zakonom</t>
  </si>
  <si>
    <t>Ukupni kapitalni gubici tekuće godine obračunati u skladu sa Zakonom</t>
  </si>
  <si>
    <t>Kapitalni dobici (59 - 60) &gt; 0</t>
  </si>
  <si>
    <t>Kapitalni gubici (60 - 59) &gt; 0</t>
  </si>
  <si>
    <t>Preneti kapitalni gubici iz ranijih godina do visine iznosa pod rednim brojem 61</t>
  </si>
  <si>
    <t>Ostatak kapitalnog dobitka (61-63) &gt;= 0</t>
  </si>
  <si>
    <t>V. Poreska osnovica</t>
  </si>
  <si>
    <t>Poreska osnovica (58 + 64)&gt;0</t>
  </si>
  <si>
    <t>РЕПУБЛИКАСРБИЈА</t>
  </si>
  <si>
    <t>МИНИСТАРСТВО ФИНАНСИЈА - ПОРЕСКА УПРАВА</t>
  </si>
  <si>
    <t>Образац ПДП</t>
  </si>
  <si>
    <t>ПОРЕСКА ПРИЈАВА ЗА АКОНТАЦИОНО - КОНАЧНО УТВРЂИВАЊЕ ПОРЕЗА НА ДОБИТ ПРАВНИХ ЛИЦА</t>
  </si>
  <si>
    <t>1. ПОДАЦИ О ПРИЈАВИ</t>
  </si>
  <si>
    <t xml:space="preserve">1.1. ВРСТА ПРИЈАВЕ : 1                   1.2. ПОРЕСКИ ПЕРИОД 01.01.2018-31.12.2018            1.3. ИЗМЕНА ПРИЈАВЕ/АКОНТАЦИЈЕ               </t>
  </si>
  <si>
    <t xml:space="preserve">        1.4. ОСНОВ  РЕШЕЊА</t>
  </si>
  <si>
    <t>1.5. БРОЈ</t>
  </si>
  <si>
    <t>ознака врсте 1.1а основ дд/мм/гггг дд/мм/гггг 1.3а Идентификациони бројпријаве РЕШЕЊА</t>
  </si>
  <si>
    <t>2. ПОДАЦИ О ОБВЕЗНИКУ</t>
  </si>
  <si>
    <t>2.1. Порески идентификациони број (ПИБ) 2.2. Тип обвезника 2.2а МПЛ</t>
  </si>
  <si>
    <t>2.3. Матични број</t>
  </si>
  <si>
    <t>2.4. Назив</t>
  </si>
  <si>
    <t>2.5. Адреса</t>
  </si>
  <si>
    <t>2.6. Телефон контакт особе 2.7. Електронска пошта (e-mail)</t>
  </si>
  <si>
    <t>3. ПОДАЦИ О ДЕЛАТНОСТИ</t>
  </si>
  <si>
    <t>3.1. Претежна делатност уписана у Регистар Агенције за привредне регистре Шифра</t>
  </si>
  <si>
    <t>3.2. Делатност по основу које је у обрачунском периодуостварено Шифра</t>
  </si>
  <si>
    <t>највеће учешће у укупномприходу</t>
  </si>
  <si>
    <t>4. ПОДАЦИ О ПРОЦЕНИ ПОСЛОВНОГ РЕЗУЛТАТА И УТВРЂИВАЊЕ ВИСИНЕ АКОНТАЦИЈЕ</t>
  </si>
  <si>
    <t>4.1. Процењени приходи за порески период</t>
  </si>
  <si>
    <t>4.2. Процењени расходи за порески период</t>
  </si>
  <si>
    <t>4.3. Процењена добит (4.1. - 4.2.)</t>
  </si>
  <si>
    <t>4.4. Пореска стопа</t>
  </si>
  <si>
    <t>4.5. Обрачуната аконтација за период (4.3. х 4.4.)</t>
  </si>
  <si>
    <t>4.6. Месечни износ аконтације (р. бр. 4.5. подељен бр. месеци до краја пореског периода)</t>
  </si>
  <si>
    <t>5. ПОДАЦИ ОД ЗНАЧАЈА ЗА УТВРЂИВАЊЕ ПОРЕСКЕ ОБАВЕЗЕ</t>
  </si>
  <si>
    <t>5.1. Пореска основица (р.бр. 62 ПБ-1 или р.бр. 16ПБПЈ)</t>
  </si>
  <si>
    <t>5.2. Пореска стопа</t>
  </si>
  <si>
    <t>5.3. Обрачунати порез (5.1. х 5.2.)</t>
  </si>
  <si>
    <t>5.4. Умањење обрачунатог пореза(5.4.1.+5.4.2.+5.4.3.+5.4.4.+5.4.5.+5.4.6.+5.4.7.)</t>
  </si>
  <si>
    <t>5.4.1. К</t>
  </si>
  <si>
    <t>5.4.2. ИЛ</t>
  </si>
  <si>
    <t>5.4.3. ПК/ПК1</t>
  </si>
  <si>
    <t>5.4.4. СУ/СУ2</t>
  </si>
  <si>
    <t>5.4.5. Чл. 51. Закона</t>
  </si>
  <si>
    <t>5.4.6. Анекс ПБ1/ИПД</t>
  </si>
  <si>
    <t>5.4.7. Анекс 1 ПБ1/ИПД 1</t>
  </si>
  <si>
    <t>5.5. Обрачунати порез по умањењу (5.3. - 5.4.)≥ 0</t>
  </si>
  <si>
    <t>5.6. Увећање обрачунатог пореза (5.6.1.+5.6.2.)</t>
  </si>
  <si>
    <t>5.6.1. СИ</t>
  </si>
  <si>
    <t>5.6.2. ГПК</t>
  </si>
  <si>
    <t>5.7. Пореска обавеза за период (5.5.+5.6.) ≥ 0</t>
  </si>
  <si>
    <t xml:space="preserve">5.8. Уплаћене аконтације пореза </t>
  </si>
  <si>
    <t>5.9. Износ за уплату (5.7. - 5.8. ако је &gt;0)/преплата</t>
  </si>
  <si>
    <t>5.9а Износ обрачунате камате</t>
  </si>
  <si>
    <t>5А ПОДАЦИ ОД ЗНАЧАЈА ЗА УТВРЂИВАЊЕ ПОРЕСКЕ ОБАВЕЗЕ ЗА НЕДОБИТНЕ ОРГАНИЗАЦИЈЕ</t>
  </si>
  <si>
    <t>5.10. Пореска основица (р.бр. 21 ПБН, р.бр. 11 ПБН1, р.бр. 9 ПБН2, р.бр. 6 ПБН3)</t>
  </si>
  <si>
    <t>5.11. Пореско ослобођење</t>
  </si>
  <si>
    <t>5.12. Пореска стопа</t>
  </si>
  <si>
    <t>5.13. Износ обрачунатог пореза за уплату≥ 0</t>
  </si>
  <si>
    <t>5.13а Износ обрачунате камате</t>
  </si>
  <si>
    <t>6. ПОДАЦИ ОД ЗНАЧАЈА ЗА УТВРЂИВАЊЕ ВИСИНЕ АКОНТАЦИЈЕ</t>
  </si>
  <si>
    <t>6.1. Остатак опорезиве добити (р.бр. 55 ПБ 1 или р.бр. 16ПБПЈ)</t>
  </si>
  <si>
    <t>6.2. Пореска стопа</t>
  </si>
  <si>
    <t>6.3. Обрачунати порез (6.1. х 6.2.) ≥ 0</t>
  </si>
  <si>
    <t>6.4. Умањење обрачунатог пореза (6.4.1.+ 6.4.2.+ 6.4.3.)</t>
  </si>
  <si>
    <t>6.4.1. ПК/ПК1</t>
  </si>
  <si>
    <t>6.4.2. СУ/СУ 2</t>
  </si>
  <si>
    <t>6.4.3. Анекс ПБ 1</t>
  </si>
  <si>
    <t>6.5. Укупан износ аконтације (6.3. - 6.4.) ≥ 0</t>
  </si>
  <si>
    <t>6.6. Месечни износ аконтације ≥ 0</t>
  </si>
  <si>
    <t>7. ПОДАЦИ О ПОРЕСКОМКОНСОЛИДОВАЊУ</t>
  </si>
  <si>
    <t>7.1. ПИБ матичног правног лица</t>
  </si>
  <si>
    <t>7.2. Назив матичног правног лица</t>
  </si>
  <si>
    <t>7.3. Износ обрачунатог пореза за уплату</t>
  </si>
  <si>
    <t>7.4. Месечни износ аконтације</t>
  </si>
  <si>
    <t>8. ПОДАЦИ О ЛИКВИДАЦИЈИ</t>
  </si>
  <si>
    <t>8А. Отварање ликвидације</t>
  </si>
  <si>
    <t>8.1. Број решења</t>
  </si>
  <si>
    <t>8.2. Датум отварања поступка ликвидације</t>
  </si>
  <si>
    <t>8.3. Име и презиме ликвидационог управника</t>
  </si>
  <si>
    <t>8Б. Окончање ликвидације</t>
  </si>
  <si>
    <t>8.4. Датум окончања поступка ликвидације</t>
  </si>
  <si>
    <t>8.5. Број одлуке</t>
  </si>
  <si>
    <t>9. ПОДАЦИ О СТЕЧАЈУ</t>
  </si>
  <si>
    <t>9А Отварање стечаја</t>
  </si>
  <si>
    <t>9.1. Број решења</t>
  </si>
  <si>
    <t>9.2. Датум отварања поступка стечаја</t>
  </si>
  <si>
    <t>9.3. Име и презиме стечајног управника</t>
  </si>
  <si>
    <t>9Б Банкротство</t>
  </si>
  <si>
    <t>9.4. Датум решења о настављању стечаја банкротством</t>
  </si>
  <si>
    <t>9.5. Број решења</t>
  </si>
  <si>
    <t>9Ц Закључење стечаја</t>
  </si>
  <si>
    <t>9.6. Датум решења о закључењу стечаја</t>
  </si>
  <si>
    <t>9.7. Број решења</t>
  </si>
  <si>
    <t>9Д Реорганизација</t>
  </si>
  <si>
    <t>9.8. Датум решења о усвајању плана реорганизације</t>
  </si>
  <si>
    <t>9.9. Број решења</t>
  </si>
  <si>
    <t>10. ПОДАЦИ О СТАТУСНИМ ПРОМЕНАМА</t>
  </si>
  <si>
    <t>10.1. Врста статусне промене 10.1а Статусна променаподела</t>
  </si>
  <si>
    <t>10.2. Датум статусне промене</t>
  </si>
  <si>
    <t>10.3. Подаци о друштву које учествује у статусној промени</t>
  </si>
  <si>
    <t>ПИБ Назив</t>
  </si>
  <si>
    <t>11. НАПОМЕНАПОРЕСКОГОБВЕЗНИКА/ПУНОМОЋНИКА/ЗАСТУПНИКА</t>
  </si>
  <si>
    <t xml:space="preserve">Dobit poslovne godine  - Uneti podatak iz bruto bilansa - KONTO 7200 </t>
  </si>
  <si>
    <t>Računovodstvena amortizacija 2019(Vežba 16d - kolona 9 pregled osnovnih sredstava)</t>
  </si>
  <si>
    <t>Računovodstvena amortizacija 2019+2020</t>
  </si>
  <si>
    <t>Poreska amortizacija koja se priznaje u poreske svrhe - 2019 podatak za POA)</t>
  </si>
  <si>
    <t>Poreska amortizacija koja se priznaje u poreske svrhe - 2020 podatak za POA)</t>
  </si>
  <si>
    <t>Poreska amortizacija koja se priznaje u poreske svrhe 2019 + 2020 (podatak za POA)</t>
  </si>
  <si>
    <t>Neotpisana računovodstvena vrednost 31.12.2020</t>
  </si>
  <si>
    <t>Neotpisana poreska vrednost 31.12.2020</t>
  </si>
  <si>
    <t>10                          (manji iznos pri upoređenju računovodstvene i poreske za 2019)</t>
  </si>
  <si>
    <t>11                               (manji iznos pri upoređenju računovodstvene i poreske za 2019)</t>
  </si>
  <si>
    <t>12 (10+11)</t>
  </si>
  <si>
    <t>13 (3-9)</t>
  </si>
  <si>
    <t>14 (3-9)</t>
  </si>
  <si>
    <t>NEOTPISANA PORESKA VREDNOST 31.12.2019</t>
  </si>
  <si>
    <t>NEOTPISANA PORESKA VREDNOST 31.12.2020</t>
  </si>
  <si>
    <t>Razlika između poreske i računovodstvene amortizacije (za primenu Član 3, stav 7 pravilnika)</t>
  </si>
  <si>
    <t>15 (14-13)</t>
  </si>
  <si>
    <t xml:space="preserve">Ukupan iznos amortizacije obračunat za poreske svrhe POA oduzeti </t>
  </si>
</sst>
</file>

<file path=xl/styles.xml><?xml version="1.0" encoding="utf-8"?>
<styleSheet xmlns="http://schemas.openxmlformats.org/spreadsheetml/2006/main">
  <numFmts count="1">
    <numFmt numFmtId="164" formatCode="[$-1241A]dd/mm/yy;@"/>
  </numFmts>
  <fonts count="34">
    <font>
      <sz val="10"/>
      <name val="Arial"/>
    </font>
    <font>
      <sz val="11"/>
      <color indexed="8"/>
      <name val="Calibri"/>
      <family val="2"/>
    </font>
    <font>
      <b/>
      <sz val="10"/>
      <name val="Arial"/>
      <family val="2"/>
    </font>
    <font>
      <sz val="10"/>
      <name val="Arial"/>
      <family val="2"/>
    </font>
    <font>
      <sz val="8"/>
      <name val="Arial"/>
      <family val="2"/>
    </font>
    <font>
      <b/>
      <sz val="12"/>
      <name val="Arial"/>
      <family val="2"/>
    </font>
    <font>
      <b/>
      <sz val="9"/>
      <name val="Arial"/>
      <family val="2"/>
    </font>
    <font>
      <sz val="9"/>
      <name val="Arial"/>
      <family val="2"/>
    </font>
    <font>
      <b/>
      <sz val="11"/>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1"/>
      <name val="Tahoma"/>
      <family val="2"/>
    </font>
    <font>
      <sz val="9"/>
      <color indexed="81"/>
      <name val="Tahoma"/>
      <family val="2"/>
    </font>
    <font>
      <b/>
      <sz val="10"/>
      <color rgb="FFFF0000"/>
      <name val="Arial"/>
      <family val="2"/>
    </font>
    <font>
      <b/>
      <sz val="11"/>
      <color theme="1"/>
      <name val="Calibri"/>
      <family val="2"/>
      <charset val="238"/>
      <scheme val="minor"/>
    </font>
    <font>
      <b/>
      <sz val="11"/>
      <color theme="1"/>
      <name val="Calibri"/>
      <family val="2"/>
      <scheme val="minor"/>
    </font>
    <font>
      <b/>
      <sz val="10"/>
      <color theme="4"/>
      <name val="Arial"/>
      <family val="2"/>
    </font>
    <font>
      <sz val="10"/>
      <color rgb="FFFF000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FF00"/>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hair">
        <color indexed="64"/>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84">
    <xf numFmtId="0" fontId="0" fillId="0" borderId="0"/>
    <xf numFmtId="0" fontId="10" fillId="2" borderId="0" applyNumberFormat="0" applyBorder="0" applyAlignment="0" applyProtection="0"/>
    <xf numFmtId="0" fontId="1" fillId="2" borderId="0" applyNumberFormat="0" applyBorder="0" applyAlignment="0" applyProtection="0"/>
    <xf numFmtId="0" fontId="10" fillId="3" borderId="0" applyNumberFormat="0" applyBorder="0" applyAlignment="0" applyProtection="0"/>
    <xf numFmtId="0" fontId="1" fillId="3" borderId="0" applyNumberFormat="0" applyBorder="0" applyAlignment="0" applyProtection="0"/>
    <xf numFmtId="0" fontId="10" fillId="4" borderId="0" applyNumberFormat="0" applyBorder="0" applyAlignment="0" applyProtection="0"/>
    <xf numFmtId="0" fontId="1" fillId="4"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6" borderId="0" applyNumberFormat="0" applyBorder="0" applyAlignment="0" applyProtection="0"/>
    <xf numFmtId="0" fontId="1" fillId="6" borderId="0" applyNumberFormat="0" applyBorder="0" applyAlignment="0" applyProtection="0"/>
    <xf numFmtId="0" fontId="10" fillId="7" borderId="0" applyNumberFormat="0" applyBorder="0" applyAlignment="0" applyProtection="0"/>
    <xf numFmtId="0" fontId="1" fillId="7"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9" borderId="0" applyNumberFormat="0" applyBorder="0" applyAlignment="0" applyProtection="0"/>
    <xf numFmtId="0" fontId="1" fillId="9" borderId="0" applyNumberFormat="0" applyBorder="0" applyAlignment="0" applyProtection="0"/>
    <xf numFmtId="0" fontId="10" fillId="10" borderId="0" applyNumberFormat="0" applyBorder="0" applyAlignment="0" applyProtection="0"/>
    <xf numFmtId="0" fontId="1" fillId="10"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11"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4" fillId="21" borderId="2"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3" fillId="0" borderId="0"/>
    <xf numFmtId="0" fontId="10" fillId="23" borderId="7" applyNumberFormat="0" applyFont="0" applyAlignment="0" applyProtection="0"/>
    <xf numFmtId="0" fontId="1" fillId="23" borderId="7" applyNumberFormat="0" applyFont="0" applyAlignment="0" applyProtection="0"/>
    <xf numFmtId="0" fontId="23" fillId="20" borderId="8" applyNumberFormat="0" applyAlignment="0" applyProtection="0"/>
    <xf numFmtId="0" fontId="23" fillId="20" borderId="8"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5"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136">
    <xf numFmtId="0" fontId="0" fillId="0" borderId="0" xfId="0"/>
    <xf numFmtId="0" fontId="2" fillId="0" borderId="0" xfId="0" applyFont="1"/>
    <xf numFmtId="0" fontId="0" fillId="0" borderId="0" xfId="0" applyProtection="1"/>
    <xf numFmtId="0" fontId="3" fillId="0" borderId="0" xfId="0" applyFont="1" applyBorder="1" applyAlignment="1">
      <alignment vertical="center"/>
    </xf>
    <xf numFmtId="3" fontId="3" fillId="0" borderId="11" xfId="0" applyNumberFormat="1" applyFont="1" applyBorder="1" applyAlignment="1">
      <alignment horizontal="center" vertical="top"/>
    </xf>
    <xf numFmtId="0" fontId="2" fillId="0" borderId="0" xfId="0" applyFont="1" applyAlignment="1">
      <alignment horizontal="center"/>
    </xf>
    <xf numFmtId="0" fontId="2" fillId="0" borderId="12" xfId="0" applyFont="1" applyBorder="1" applyAlignment="1">
      <alignment horizontal="center" vertical="center" wrapText="1"/>
    </xf>
    <xf numFmtId="0" fontId="2" fillId="0" borderId="12" xfId="0" applyFont="1" applyBorder="1"/>
    <xf numFmtId="0" fontId="3" fillId="0" borderId="0" xfId="0" applyFont="1" applyAlignment="1">
      <alignment horizontal="left"/>
    </xf>
    <xf numFmtId="3" fontId="0" fillId="0" borderId="0" xfId="0" applyNumberFormat="1" applyAlignment="1">
      <alignment horizontal="center" vertical="top"/>
    </xf>
    <xf numFmtId="0" fontId="0" fillId="0" borderId="12" xfId="0" applyBorder="1" applyProtection="1"/>
    <xf numFmtId="4" fontId="2" fillId="0" borderId="12" xfId="0" applyNumberFormat="1" applyFont="1" applyBorder="1" applyProtection="1"/>
    <xf numFmtId="0" fontId="2" fillId="0" borderId="12" xfId="0" applyFont="1" applyBorder="1" applyProtection="1"/>
    <xf numFmtId="0" fontId="9" fillId="0" borderId="13" xfId="0" applyFont="1" applyBorder="1" applyAlignment="1" applyProtection="1">
      <alignment horizontal="center" vertical="center" wrapText="1"/>
    </xf>
    <xf numFmtId="49" fontId="3" fillId="0" borderId="14" xfId="0" applyNumberFormat="1" applyFont="1" applyBorder="1" applyAlignment="1" applyProtection="1">
      <alignment horizontal="center" vertical="center"/>
    </xf>
    <xf numFmtId="49" fontId="3" fillId="0" borderId="15" xfId="0" applyNumberFormat="1" applyFont="1" applyBorder="1" applyAlignment="1" applyProtection="1">
      <alignment horizontal="center" vertical="center"/>
    </xf>
    <xf numFmtId="0" fontId="5" fillId="0" borderId="16" xfId="0" applyFont="1" applyBorder="1" applyAlignment="1">
      <alignment horizontal="center"/>
    </xf>
    <xf numFmtId="0" fontId="8" fillId="0" borderId="0" xfId="0" applyFont="1" applyAlignment="1">
      <alignment horizontal="center" wrapText="1"/>
    </xf>
    <xf numFmtId="0" fontId="0" fillId="0" borderId="0" xfId="0" applyAlignment="1">
      <alignment wrapText="1"/>
    </xf>
    <xf numFmtId="0" fontId="2" fillId="0" borderId="12" xfId="0" applyFont="1" applyBorder="1" applyAlignment="1">
      <alignment wrapText="1"/>
    </xf>
    <xf numFmtId="49" fontId="0" fillId="0" borderId="0" xfId="0" applyNumberFormat="1"/>
    <xf numFmtId="49" fontId="3" fillId="0" borderId="0" xfId="0" applyNumberFormat="1" applyFont="1"/>
    <xf numFmtId="49" fontId="2" fillId="0" borderId="12" xfId="0" applyNumberFormat="1" applyFont="1" applyBorder="1" applyAlignment="1">
      <alignment horizontal="center" vertical="center" wrapText="1"/>
    </xf>
    <xf numFmtId="49" fontId="2" fillId="0" borderId="12" xfId="0" applyNumberFormat="1" applyFont="1" applyBorder="1"/>
    <xf numFmtId="0" fontId="3" fillId="0" borderId="0" xfId="0" applyFont="1" applyAlignment="1">
      <alignment wrapText="1"/>
    </xf>
    <xf numFmtId="14" fontId="0" fillId="0" borderId="0" xfId="0" applyNumberFormat="1"/>
    <xf numFmtId="14" fontId="2" fillId="0" borderId="12" xfId="0" applyNumberFormat="1" applyFont="1" applyBorder="1"/>
    <xf numFmtId="49" fontId="2" fillId="24" borderId="12" xfId="0" applyNumberFormat="1" applyFont="1" applyFill="1" applyBorder="1" applyProtection="1">
      <protection locked="0"/>
    </xf>
    <xf numFmtId="0" fontId="2" fillId="24" borderId="12" xfId="0" applyFont="1" applyFill="1" applyBorder="1" applyAlignment="1" applyProtection="1">
      <alignment wrapText="1"/>
      <protection locked="0"/>
    </xf>
    <xf numFmtId="0" fontId="2" fillId="26" borderId="12" xfId="0" applyFont="1" applyFill="1" applyBorder="1" applyAlignment="1">
      <alignment horizontal="center" vertical="center" wrapText="1"/>
    </xf>
    <xf numFmtId="4" fontId="2" fillId="26" borderId="12" xfId="0" applyNumberFormat="1" applyFont="1" applyFill="1" applyBorder="1"/>
    <xf numFmtId="164" fontId="0" fillId="26" borderId="0" xfId="0" applyNumberFormat="1" applyFill="1" applyProtection="1">
      <protection locked="0"/>
    </xf>
    <xf numFmtId="4" fontId="3" fillId="26" borderId="12" xfId="0" applyNumberFormat="1" applyFont="1" applyFill="1" applyBorder="1" applyProtection="1">
      <protection locked="0"/>
    </xf>
    <xf numFmtId="4" fontId="2" fillId="27" borderId="12" xfId="0" applyNumberFormat="1" applyFont="1" applyFill="1" applyBorder="1" applyProtection="1"/>
    <xf numFmtId="4" fontId="2" fillId="27" borderId="12" xfId="0" applyNumberFormat="1" applyFont="1" applyFill="1" applyBorder="1"/>
    <xf numFmtId="0" fontId="29" fillId="27" borderId="12" xfId="0" applyFont="1" applyFill="1" applyBorder="1" applyAlignment="1">
      <alignment horizontal="center" vertical="center" wrapText="1"/>
    </xf>
    <xf numFmtId="0" fontId="29" fillId="26" borderId="12" xfId="0" applyFont="1" applyFill="1" applyBorder="1" applyAlignment="1">
      <alignment horizontal="center" vertical="center" wrapText="1"/>
    </xf>
    <xf numFmtId="0" fontId="29" fillId="0" borderId="0" xfId="0" applyFont="1" applyAlignment="1" applyProtection="1">
      <alignment horizontal="right"/>
    </xf>
    <xf numFmtId="0" fontId="8" fillId="0" borderId="12" xfId="0" applyFont="1" applyBorder="1"/>
    <xf numFmtId="0" fontId="8" fillId="0" borderId="12" xfId="0" applyFont="1" applyBorder="1" applyAlignment="1">
      <alignment horizontal="center" vertical="center" wrapText="1"/>
    </xf>
    <xf numFmtId="0" fontId="8" fillId="0" borderId="0" xfId="0" applyFont="1"/>
    <xf numFmtId="0" fontId="8" fillId="0" borderId="12" xfId="0" applyFont="1" applyBorder="1" applyAlignment="1">
      <alignment horizontal="center" vertical="center"/>
    </xf>
    <xf numFmtId="0" fontId="8" fillId="0" borderId="12" xfId="0" applyFont="1" applyBorder="1" applyAlignment="1">
      <alignment wrapText="1"/>
    </xf>
    <xf numFmtId="0" fontId="30" fillId="0" borderId="12" xfId="0" applyFont="1" applyBorder="1" applyAlignment="1">
      <alignment horizontal="left" vertical="center" wrapText="1"/>
    </xf>
    <xf numFmtId="4" fontId="8" fillId="0" borderId="12" xfId="0" applyNumberFormat="1" applyFont="1" applyBorder="1"/>
    <xf numFmtId="0" fontId="8" fillId="28" borderId="12" xfId="0" applyFont="1" applyFill="1" applyBorder="1" applyAlignment="1">
      <alignment horizontal="center" vertical="center"/>
    </xf>
    <xf numFmtId="0" fontId="30" fillId="28" borderId="12" xfId="0" applyFont="1" applyFill="1" applyBorder="1" applyAlignment="1">
      <alignment horizontal="left" vertical="center" wrapText="1"/>
    </xf>
    <xf numFmtId="0" fontId="30" fillId="0" borderId="12" xfId="0" applyFont="1" applyFill="1" applyBorder="1" applyAlignment="1">
      <alignment horizontal="left" vertical="center" wrapText="1"/>
    </xf>
    <xf numFmtId="0" fontId="30" fillId="24" borderId="12" xfId="0" applyFont="1" applyFill="1" applyBorder="1" applyAlignment="1">
      <alignment horizontal="left" vertical="center" wrapText="1"/>
    </xf>
    <xf numFmtId="0" fontId="31" fillId="0" borderId="12" xfId="0" applyFont="1" applyBorder="1" applyAlignment="1">
      <alignment horizontal="left" vertical="center" wrapText="1"/>
    </xf>
    <xf numFmtId="0" fontId="8" fillId="0" borderId="0" xfId="0" applyFont="1" applyAlignment="1">
      <alignment wrapText="1"/>
    </xf>
    <xf numFmtId="0" fontId="0" fillId="0" borderId="33" xfId="0" applyBorder="1"/>
    <xf numFmtId="3" fontId="0" fillId="0" borderId="29" xfId="0" applyNumberFormat="1" applyBorder="1"/>
    <xf numFmtId="0" fontId="0" fillId="0" borderId="29" xfId="0" applyBorder="1"/>
    <xf numFmtId="0" fontId="0" fillId="0" borderId="34" xfId="0" applyBorder="1"/>
    <xf numFmtId="3" fontId="0" fillId="0" borderId="31" xfId="0" applyNumberFormat="1" applyBorder="1"/>
    <xf numFmtId="0" fontId="0" fillId="0" borderId="31" xfId="0" applyBorder="1"/>
    <xf numFmtId="0" fontId="31" fillId="0" borderId="0" xfId="0" applyFont="1"/>
    <xf numFmtId="3" fontId="0" fillId="0" borderId="0" xfId="0" applyNumberFormat="1"/>
    <xf numFmtId="3" fontId="31" fillId="0" borderId="0" xfId="0" applyNumberFormat="1" applyFont="1"/>
    <xf numFmtId="0" fontId="0" fillId="0" borderId="0" xfId="0" applyBorder="1"/>
    <xf numFmtId="0" fontId="3" fillId="0" borderId="12" xfId="0" applyFont="1" applyBorder="1"/>
    <xf numFmtId="3" fontId="0" fillId="0" borderId="12" xfId="0" applyNumberFormat="1" applyBorder="1"/>
    <xf numFmtId="0" fontId="0" fillId="0" borderId="35" xfId="0" applyBorder="1"/>
    <xf numFmtId="0" fontId="3" fillId="0" borderId="0" xfId="0" applyFont="1"/>
    <xf numFmtId="3" fontId="0" fillId="0" borderId="0" xfId="0" applyNumberFormat="1" applyBorder="1"/>
    <xf numFmtId="0" fontId="31" fillId="28" borderId="36" xfId="0" applyFont="1" applyFill="1" applyBorder="1"/>
    <xf numFmtId="3" fontId="31" fillId="0" borderId="36" xfId="0" applyNumberFormat="1" applyFont="1" applyBorder="1"/>
    <xf numFmtId="0" fontId="0" fillId="0" borderId="12" xfId="0" applyBorder="1"/>
    <xf numFmtId="0" fontId="31" fillId="28" borderId="12" xfId="0" applyFont="1" applyFill="1" applyBorder="1"/>
    <xf numFmtId="3" fontId="31" fillId="0" borderId="12" xfId="0" applyNumberFormat="1" applyFont="1" applyBorder="1"/>
    <xf numFmtId="0" fontId="31" fillId="0" borderId="12" xfId="0" applyFont="1" applyBorder="1"/>
    <xf numFmtId="9" fontId="0" fillId="0" borderId="12" xfId="0" applyNumberFormat="1" applyBorder="1"/>
    <xf numFmtId="0" fontId="0" fillId="28" borderId="12" xfId="0" applyFill="1" applyBorder="1"/>
    <xf numFmtId="0" fontId="31" fillId="0" borderId="12" xfId="0" applyFont="1" applyFill="1" applyBorder="1"/>
    <xf numFmtId="3" fontId="8" fillId="0" borderId="12" xfId="0" applyNumberFormat="1" applyFont="1" applyBorder="1"/>
    <xf numFmtId="0" fontId="2" fillId="24" borderId="12" xfId="0" applyFont="1" applyFill="1" applyBorder="1" applyAlignment="1">
      <alignment horizontal="center" vertical="center" wrapText="1"/>
    </xf>
    <xf numFmtId="4" fontId="3" fillId="24" borderId="12" xfId="0" applyNumberFormat="1" applyFont="1" applyFill="1" applyBorder="1" applyProtection="1">
      <protection locked="0"/>
    </xf>
    <xf numFmtId="4" fontId="2" fillId="24" borderId="12" xfId="0" applyNumberFormat="1" applyFont="1" applyFill="1" applyBorder="1"/>
    <xf numFmtId="4" fontId="2" fillId="24" borderId="12" xfId="0" applyNumberFormat="1" applyFont="1" applyFill="1" applyBorder="1" applyProtection="1">
      <protection locked="0"/>
    </xf>
    <xf numFmtId="14" fontId="2" fillId="26" borderId="12" xfId="0" applyNumberFormat="1" applyFont="1" applyFill="1" applyBorder="1" applyAlignment="1">
      <alignment horizontal="center" vertical="center" wrapText="1"/>
    </xf>
    <xf numFmtId="1" fontId="2" fillId="26" borderId="12" xfId="0" applyNumberFormat="1" applyFont="1" applyFill="1" applyBorder="1" applyProtection="1">
      <protection locked="0"/>
    </xf>
    <xf numFmtId="0" fontId="2" fillId="26" borderId="12" xfId="0" applyFont="1" applyFill="1" applyBorder="1" applyProtection="1">
      <protection locked="0"/>
    </xf>
    <xf numFmtId="10" fontId="2" fillId="26" borderId="12" xfId="0" applyNumberFormat="1" applyFont="1" applyFill="1" applyBorder="1" applyProtection="1"/>
    <xf numFmtId="14" fontId="2" fillId="26" borderId="12" xfId="0" applyNumberFormat="1" applyFont="1" applyFill="1" applyBorder="1" applyProtection="1">
      <protection locked="0"/>
    </xf>
    <xf numFmtId="0" fontId="2" fillId="26" borderId="12" xfId="0" applyNumberFormat="1" applyFont="1" applyFill="1" applyBorder="1" applyProtection="1">
      <protection locked="0"/>
    </xf>
    <xf numFmtId="14" fontId="2" fillId="26" borderId="12" xfId="0" applyNumberFormat="1" applyFont="1" applyFill="1" applyBorder="1" applyAlignment="1" applyProtection="1">
      <alignment horizontal="right"/>
      <protection locked="0"/>
    </xf>
    <xf numFmtId="4" fontId="0" fillId="26" borderId="12" xfId="0" applyNumberFormat="1" applyFill="1" applyBorder="1" applyProtection="1"/>
    <xf numFmtId="164" fontId="2" fillId="26" borderId="0" xfId="0" applyNumberFormat="1" applyFont="1" applyFill="1" applyProtection="1">
      <protection locked="0"/>
    </xf>
    <xf numFmtId="0" fontId="2" fillId="0" borderId="12" xfId="0" applyFont="1" applyFill="1" applyBorder="1" applyAlignment="1">
      <alignment horizontal="center" vertical="center" wrapText="1"/>
    </xf>
    <xf numFmtId="14" fontId="2" fillId="24" borderId="12" xfId="0" applyNumberFormat="1" applyFont="1" applyFill="1" applyBorder="1" applyAlignment="1">
      <alignment horizontal="center" vertical="center" wrapText="1"/>
    </xf>
    <xf numFmtId="0" fontId="32" fillId="26" borderId="12" xfId="0" applyFont="1" applyFill="1" applyBorder="1" applyAlignment="1">
      <alignment horizontal="center" vertical="center" wrapText="1"/>
    </xf>
    <xf numFmtId="4" fontId="2" fillId="0" borderId="12" xfId="0" applyNumberFormat="1" applyFont="1" applyFill="1" applyBorder="1" applyProtection="1">
      <protection locked="0"/>
    </xf>
    <xf numFmtId="14" fontId="2" fillId="24" borderId="12" xfId="0" applyNumberFormat="1" applyFont="1" applyFill="1" applyBorder="1" applyProtection="1">
      <protection locked="0"/>
    </xf>
    <xf numFmtId="0" fontId="2" fillId="24" borderId="12" xfId="0" applyFont="1" applyFill="1" applyBorder="1" applyProtection="1">
      <protection locked="0"/>
    </xf>
    <xf numFmtId="10" fontId="2" fillId="24" borderId="12" xfId="0" applyNumberFormat="1" applyFont="1" applyFill="1" applyBorder="1" applyProtection="1"/>
    <xf numFmtId="4" fontId="3" fillId="27" borderId="12" xfId="0" applyNumberFormat="1" applyFont="1" applyFill="1" applyBorder="1" applyProtection="1">
      <protection locked="0"/>
    </xf>
    <xf numFmtId="4" fontId="2" fillId="26" borderId="12" xfId="0" applyNumberFormat="1" applyFont="1" applyFill="1" applyBorder="1" applyProtection="1"/>
    <xf numFmtId="4" fontId="0" fillId="24" borderId="12" xfId="0" applyNumberFormat="1" applyFill="1" applyBorder="1" applyProtection="1"/>
    <xf numFmtId="14" fontId="2" fillId="24" borderId="12" xfId="0" applyNumberFormat="1" applyFont="1" applyFill="1" applyBorder="1" applyAlignment="1" applyProtection="1">
      <alignment horizontal="right"/>
      <protection locked="0"/>
    </xf>
    <xf numFmtId="0" fontId="3" fillId="26" borderId="12" xfId="0" applyFont="1" applyFill="1" applyBorder="1"/>
    <xf numFmtId="4" fontId="29" fillId="27" borderId="12" xfId="0" applyNumberFormat="1" applyFont="1" applyFill="1" applyBorder="1"/>
    <xf numFmtId="0" fontId="0" fillId="24" borderId="12" xfId="0" applyFill="1" applyBorder="1" applyProtection="1"/>
    <xf numFmtId="4" fontId="33" fillId="26" borderId="12" xfId="0" applyNumberFormat="1" applyFont="1" applyFill="1" applyBorder="1" applyProtection="1"/>
    <xf numFmtId="0" fontId="2" fillId="0" borderId="12" xfId="0" applyFont="1" applyBorder="1" applyAlignment="1" applyProtection="1">
      <alignment horizontal="center"/>
    </xf>
    <xf numFmtId="0" fontId="2" fillId="24" borderId="12" xfId="0" applyFont="1" applyFill="1" applyBorder="1" applyAlignment="1" applyProtection="1">
      <alignment horizontal="center"/>
    </xf>
    <xf numFmtId="0" fontId="9" fillId="0" borderId="21" xfId="0" applyFont="1" applyBorder="1" applyAlignment="1" applyProtection="1">
      <alignment horizontal="center" vertical="center" wrapText="1"/>
    </xf>
    <xf numFmtId="0" fontId="0" fillId="0" borderId="22" xfId="0" applyBorder="1" applyAlignment="1" applyProtection="1">
      <alignment horizontal="center" vertical="center" wrapText="1"/>
    </xf>
    <xf numFmtId="0" fontId="0" fillId="0" borderId="18" xfId="0" applyBorder="1" applyAlignment="1" applyProtection="1">
      <alignment horizontal="center" wrapText="1"/>
    </xf>
    <xf numFmtId="0" fontId="0" fillId="0" borderId="19" xfId="0" applyBorder="1" applyAlignment="1" applyProtection="1">
      <alignment horizontal="center" wrapText="1"/>
    </xf>
    <xf numFmtId="0" fontId="8" fillId="0" borderId="0" xfId="0" applyFont="1" applyAlignment="1">
      <alignment horizontal="center"/>
    </xf>
    <xf numFmtId="0" fontId="8" fillId="0" borderId="0" xfId="0" applyFont="1" applyAlignment="1">
      <alignment horizontal="center" wrapText="1"/>
    </xf>
    <xf numFmtId="0" fontId="0" fillId="0" borderId="23" xfId="0" applyBorder="1" applyAlignment="1" applyProtection="1">
      <alignment horizontal="center" vertical="center" wrapText="1"/>
    </xf>
    <xf numFmtId="0" fontId="0" fillId="0" borderId="24" xfId="0" applyBorder="1" applyAlignment="1" applyProtection="1">
      <alignment horizontal="center" vertical="center" wrapText="1"/>
    </xf>
    <xf numFmtId="0" fontId="3" fillId="0" borderId="25" xfId="0" applyFont="1"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7" xfId="0" applyBorder="1" applyAlignment="1" applyProtection="1">
      <alignment horizontal="center" vertical="center" wrapText="1"/>
    </xf>
    <xf numFmtId="0" fontId="0" fillId="0" borderId="28" xfId="0" applyBorder="1" applyAlignment="1" applyProtection="1">
      <alignment horizontal="center" vertical="center" wrapText="1"/>
    </xf>
    <xf numFmtId="0" fontId="0" fillId="0" borderId="29" xfId="0" applyBorder="1" applyAlignment="1" applyProtection="1">
      <alignment horizontal="center" wrapText="1"/>
    </xf>
    <xf numFmtId="0" fontId="0" fillId="0" borderId="30" xfId="0" applyBorder="1" applyAlignment="1" applyProtection="1">
      <alignment horizontal="center" wrapText="1"/>
    </xf>
    <xf numFmtId="0" fontId="0" fillId="0" borderId="31" xfId="0" applyBorder="1" applyAlignment="1" applyProtection="1">
      <alignment horizontal="center" wrapText="1"/>
    </xf>
    <xf numFmtId="0" fontId="0" fillId="0" borderId="32" xfId="0" applyBorder="1" applyAlignment="1" applyProtection="1">
      <alignment horizontal="center" wrapText="1"/>
    </xf>
    <xf numFmtId="4" fontId="6" fillId="24" borderId="12" xfId="0" applyNumberFormat="1" applyFont="1" applyFill="1" applyBorder="1" applyAlignment="1" applyProtection="1">
      <alignment vertical="center" wrapText="1"/>
    </xf>
    <xf numFmtId="0" fontId="7" fillId="24" borderId="12" xfId="0" applyFont="1" applyFill="1" applyBorder="1" applyAlignment="1" applyProtection="1">
      <alignment vertical="center" wrapText="1"/>
    </xf>
    <xf numFmtId="3" fontId="2" fillId="25" borderId="12" xfId="0" applyNumberFormat="1" applyFont="1" applyFill="1" applyBorder="1" applyAlignment="1" applyProtection="1">
      <alignment vertical="center" wrapText="1"/>
      <protection locked="0"/>
    </xf>
    <xf numFmtId="3" fontId="0" fillId="25" borderId="12" xfId="0" applyNumberFormat="1" applyFill="1" applyBorder="1" applyAlignment="1" applyProtection="1">
      <alignment vertical="center" wrapText="1"/>
      <protection locked="0"/>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0" xfId="0" applyFont="1" applyBorder="1" applyAlignment="1">
      <alignment horizontal="center" wrapText="1"/>
    </xf>
    <xf numFmtId="0" fontId="3" fillId="0" borderId="20" xfId="0" applyFont="1" applyBorder="1" applyAlignment="1">
      <alignment horizontal="left" wrapText="1"/>
    </xf>
    <xf numFmtId="0" fontId="0" fillId="0" borderId="0" xfId="0" applyAlignment="1">
      <alignment horizontal="left" wrapText="1"/>
    </xf>
    <xf numFmtId="3" fontId="0" fillId="0" borderId="0" xfId="0" applyNumberFormat="1" applyAlignment="1">
      <alignment horizontal="center"/>
    </xf>
    <xf numFmtId="4" fontId="3" fillId="24" borderId="16" xfId="0" applyNumberFormat="1" applyFont="1" applyFill="1" applyBorder="1" applyAlignment="1" applyProtection="1">
      <alignment horizontal="center" vertical="top"/>
      <protection locked="0"/>
    </xf>
    <xf numFmtId="4" fontId="0" fillId="24" borderId="17" xfId="0" applyNumberFormat="1" applyFill="1" applyBorder="1" applyAlignment="1" applyProtection="1">
      <alignment horizontal="center" vertical="top"/>
      <protection locked="0"/>
    </xf>
    <xf numFmtId="4" fontId="0" fillId="24" borderId="10" xfId="0" applyNumberFormat="1" applyFill="1" applyBorder="1" applyAlignment="1" applyProtection="1">
      <alignment horizontal="center" vertical="top"/>
      <protection locked="0"/>
    </xf>
    <xf numFmtId="3" fontId="0" fillId="0" borderId="11" xfId="0" applyNumberFormat="1" applyBorder="1" applyAlignment="1">
      <alignment horizontal="center" vertical="top"/>
    </xf>
  </cellXfs>
  <cellStyles count="84">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Explanatory Text" xfId="55" builtinId="53" customBuiltin="1"/>
    <cellStyle name="Explanatory Text 2" xfId="56"/>
    <cellStyle name="Good" xfId="57" builtinId="26" customBuiltin="1"/>
    <cellStyle name="Good 2" xfId="58"/>
    <cellStyle name="Heading 1" xfId="59" builtinId="16" customBuiltin="1"/>
    <cellStyle name="Heading 1 2" xfId="60"/>
    <cellStyle name="Heading 2" xfId="61" builtinId="17" customBuiltin="1"/>
    <cellStyle name="Heading 2 2" xfId="62"/>
    <cellStyle name="Heading 3" xfId="63" builtinId="18" customBuiltin="1"/>
    <cellStyle name="Heading 3 2" xfId="64"/>
    <cellStyle name="Heading 4" xfId="65" builtinId="19" customBuiltin="1"/>
    <cellStyle name="Heading 4 2" xfId="66"/>
    <cellStyle name="Input" xfId="67" builtinId="20" customBuiltin="1"/>
    <cellStyle name="Input 2" xfId="68"/>
    <cellStyle name="Linked Cell" xfId="69" builtinId="24" customBuiltin="1"/>
    <cellStyle name="Linked Cell 2" xfId="70"/>
    <cellStyle name="Neutral" xfId="71" builtinId="28" customBuiltin="1"/>
    <cellStyle name="Neutral 2" xfId="72"/>
    <cellStyle name="Normal" xfId="0" builtinId="0"/>
    <cellStyle name="Normal 2" xfId="73"/>
    <cellStyle name="Note" xfId="74" builtinId="10" customBuiltin="1"/>
    <cellStyle name="Note 2" xfId="75"/>
    <cellStyle name="Output" xfId="76" builtinId="21" customBuiltin="1"/>
    <cellStyle name="Output 2" xfId="77"/>
    <cellStyle name="Title" xfId="78" builtinId="15" customBuiltin="1"/>
    <cellStyle name="Title 2" xfId="79"/>
    <cellStyle name="Total" xfId="80" builtinId="25" customBuiltin="1"/>
    <cellStyle name="Total 2" xfId="81"/>
    <cellStyle name="Warning Text" xfId="82" builtinId="11" customBuiltin="1"/>
    <cellStyle name="Warning Text 2" xfId="8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313765</xdr:colOff>
      <xdr:row>22</xdr:row>
      <xdr:rowOff>70437</xdr:rowOff>
    </xdr:from>
    <xdr:to>
      <xdr:col>12</xdr:col>
      <xdr:colOff>1098176</xdr:colOff>
      <xdr:row>29</xdr:row>
      <xdr:rowOff>82177</xdr:rowOff>
    </xdr:to>
    <xdr:sp macro="" textlink="">
      <xdr:nvSpPr>
        <xdr:cNvPr id="2" name="TextBox 1"/>
        <xdr:cNvSpPr txBox="1"/>
      </xdr:nvSpPr>
      <xdr:spPr>
        <a:xfrm>
          <a:off x="8441765" y="5703261"/>
          <a:ext cx="4766235" cy="110991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sr-Latn-RS" sz="1200">
              <a:solidFill>
                <a:schemeClr val="tx2"/>
              </a:solidFill>
              <a:latin typeface="Arial" pitchFamily="34" charset="0"/>
              <a:cs typeface="Arial" pitchFamily="34" charset="0"/>
            </a:rPr>
            <a:t>NAPOMENA: Podatak iz</a:t>
          </a:r>
          <a:r>
            <a:rPr lang="sr-Latn-RS" sz="1200" baseline="0">
              <a:solidFill>
                <a:schemeClr val="tx2"/>
              </a:solidFill>
              <a:latin typeface="Arial" pitchFamily="34" charset="0"/>
              <a:cs typeface="Arial" pitchFamily="34" charset="0"/>
            </a:rPr>
            <a:t> kolone 12 (Iznos amortizacije koja se priznaje u poreske svrhe) a koja se dalje rasčlanjuje po poreskim grupama (kolone od 13 do 16) unosi se u rednom broju 1 obrasca POA (</a:t>
          </a:r>
          <a:r>
            <a:rPr lang="en-US" sz="1200" b="1" i="0">
              <a:solidFill>
                <a:schemeClr val="tx2"/>
              </a:solidFill>
              <a:latin typeface="Arial" pitchFamily="34" charset="0"/>
              <a:ea typeface="+mn-ea"/>
              <a:cs typeface="Arial" pitchFamily="34" charset="0"/>
            </a:rPr>
            <a:t>Podaci o obračunatoj amortizaciji stalnih sredstava stečenih počev</a:t>
          </a:r>
          <a:r>
            <a:rPr lang="sr-Latn-RS" sz="1200" b="1" i="0" baseline="0">
              <a:solidFill>
                <a:schemeClr val="tx2"/>
              </a:solidFill>
              <a:latin typeface="Arial" pitchFamily="34" charset="0"/>
              <a:ea typeface="+mn-ea"/>
              <a:cs typeface="Arial" pitchFamily="34" charset="0"/>
            </a:rPr>
            <a:t> </a:t>
          </a:r>
          <a:r>
            <a:rPr lang="en-US" sz="1200" b="1" i="0">
              <a:solidFill>
                <a:schemeClr val="tx2"/>
              </a:solidFill>
              <a:latin typeface="Arial" pitchFamily="34" charset="0"/>
              <a:ea typeface="+mn-ea"/>
              <a:cs typeface="Arial" pitchFamily="34" charset="0"/>
            </a:rPr>
            <a:t>od 1. januara 2019. godine</a:t>
          </a:r>
          <a:r>
            <a:rPr lang="sr-Latn-RS" sz="1200" b="1" i="0">
              <a:solidFill>
                <a:schemeClr val="tx2"/>
              </a:solidFill>
              <a:latin typeface="Arial" pitchFamily="34" charset="0"/>
              <a:ea typeface="+mn-ea"/>
              <a:cs typeface="Arial" pitchFamily="34" charset="0"/>
            </a:rPr>
            <a:t>). </a:t>
          </a:r>
          <a:endParaRPr lang="en-US" sz="1200">
            <a:solidFill>
              <a:schemeClr val="tx2"/>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563941</xdr:colOff>
      <xdr:row>11</xdr:row>
      <xdr:rowOff>95249</xdr:rowOff>
    </xdr:from>
    <xdr:to>
      <xdr:col>14</xdr:col>
      <xdr:colOff>734786</xdr:colOff>
      <xdr:row>32</xdr:row>
      <xdr:rowOff>136071</xdr:rowOff>
    </xdr:to>
    <xdr:sp macro="" textlink="">
      <xdr:nvSpPr>
        <xdr:cNvPr id="2" name="TextBox 1"/>
        <xdr:cNvSpPr txBox="1"/>
      </xdr:nvSpPr>
      <xdr:spPr>
        <a:xfrm>
          <a:off x="5244798" y="3751035"/>
          <a:ext cx="9913559" cy="3469822"/>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sr-Latn-RS" sz="1400" b="1">
              <a:solidFill>
                <a:srgbClr val="C00000"/>
              </a:solidFill>
              <a:latin typeface="Arial" pitchFamily="34" charset="0"/>
              <a:cs typeface="Arial" pitchFamily="34" charset="0"/>
            </a:rPr>
            <a:t>Napomena: Primena - </a:t>
          </a:r>
          <a:r>
            <a:rPr lang="vi-VN" sz="1400" b="1">
              <a:solidFill>
                <a:srgbClr val="C00000"/>
              </a:solidFill>
              <a:latin typeface="Arial" pitchFamily="34" charset="0"/>
              <a:cs typeface="Arial" pitchFamily="34" charset="0"/>
            </a:rPr>
            <a:t>Član 3, stav 7</a:t>
          </a:r>
          <a:r>
            <a:rPr lang="sr-Latn-RS" sz="1400" b="1">
              <a:solidFill>
                <a:srgbClr val="C00000"/>
              </a:solidFill>
              <a:latin typeface="Arial" pitchFamily="34" charset="0"/>
              <a:cs typeface="Arial" pitchFamily="34" charset="0"/>
            </a:rPr>
            <a:t> Pravilnika</a:t>
          </a:r>
          <a:r>
            <a:rPr lang="vi-VN" sz="1400" b="1">
              <a:solidFill>
                <a:srgbClr val="C00000"/>
              </a:solidFill>
              <a:latin typeface="Arial" pitchFamily="34" charset="0"/>
              <a:cs typeface="Arial" pitchFamily="34" charset="0"/>
            </a:rPr>
            <a:t>:</a:t>
          </a:r>
        </a:p>
        <a:p>
          <a:r>
            <a:rPr lang="vi-VN" sz="1400">
              <a:solidFill>
                <a:schemeClr val="tx2"/>
              </a:solidFill>
              <a:latin typeface="Arial" pitchFamily="34" charset="0"/>
              <a:cs typeface="Arial" pitchFamily="34" charset="0"/>
            </a:rPr>
            <a:t>U slučaju kada je u poreskom periodu stalno sredstvo otuđeno, odnosno uništeno, kao rashod u tom poreskom periodu priznaje se iznos pozitivne razlike između neotpisane poreske i neotpisane računovodstvene vrednosti tog sredstva koja se utvrđuje u poreskom periodu u kojem je došlo do prestanka obračuna amortizacije. </a:t>
          </a:r>
          <a:r>
            <a:rPr lang="sr-Latn-RS" sz="1400">
              <a:solidFill>
                <a:schemeClr val="tx2"/>
              </a:solidFill>
              <a:latin typeface="Arial" pitchFamily="34" charset="0"/>
              <a:cs typeface="Arial" pitchFamily="34" charset="0"/>
            </a:rPr>
            <a:t>Neotpisana</a:t>
          </a:r>
          <a:r>
            <a:rPr lang="sr-Latn-RS" sz="1400" baseline="0">
              <a:solidFill>
                <a:schemeClr val="tx2"/>
              </a:solidFill>
              <a:latin typeface="Arial" pitchFamily="34" charset="0"/>
              <a:cs typeface="Arial" pitchFamily="34" charset="0"/>
            </a:rPr>
            <a:t> poreska vrednost je nabavna vrednost OS umanjena za iznos poreske amortizacije koja se priznaje za poreske svrhe (kolona 12 tabele). Neotpisana računovodstvena vrednost je nabavna vrednost umanjena za ispravku vrednosti (amortizacija </a:t>
          </a:r>
          <a:r>
            <a:rPr lang="sr-Latn-RS" sz="1400">
              <a:solidFill>
                <a:schemeClr val="tx2"/>
              </a:solidFill>
              <a:latin typeface="Arial" pitchFamily="34" charset="0"/>
              <a:cs typeface="Arial" pitchFamily="34" charset="0"/>
            </a:rPr>
            <a:t> prve godine 2019 i druge godine korišćenja 2020)                                                                                                                                                                                                              U našem slučaju:                                                                                                                                                                                                          1. za manjak</a:t>
          </a:r>
          <a:r>
            <a:rPr lang="sr-Latn-RS" sz="1400" baseline="0">
              <a:solidFill>
                <a:schemeClr val="tx2"/>
              </a:solidFill>
              <a:latin typeface="Arial" pitchFamily="34" charset="0"/>
              <a:cs typeface="Arial" pitchFamily="34" charset="0"/>
            </a:rPr>
            <a:t> laptopa nemamo korekciju jer je razlika između neotpisane poreske vrednosti i neotpisane računovodstvene vrednosti 0.                                                                                                                                                                                     2. Za otuđenje stolica takođe </a:t>
          </a:r>
          <a:r>
            <a:rPr lang="sr-Latn-RS" sz="1400" baseline="0">
              <a:solidFill>
                <a:schemeClr val="tx2"/>
              </a:solidFill>
              <a:latin typeface="Arial" pitchFamily="34" charset="0"/>
              <a:ea typeface="+mn-ea"/>
              <a:cs typeface="Arial" pitchFamily="34" charset="0"/>
            </a:rPr>
            <a:t>nemamo korekciju jer je razlika između neotpisane poreske vrednosti i neotpisane računovodstvene vrednosti 0.                                                                                                                                                                                     </a:t>
          </a:r>
          <a:r>
            <a:rPr lang="sr-Latn-RS" sz="1400" baseline="0">
              <a:solidFill>
                <a:schemeClr val="tx2"/>
              </a:solidFill>
              <a:latin typeface="Arial" pitchFamily="34" charset="0"/>
              <a:cs typeface="Arial" pitchFamily="34" charset="0"/>
            </a:rPr>
            <a:t>3. Ukoliko bi Iznos neotpisane poreske vrednosti za otuđeno ili uništeno (rashodovano) sredstvo bio veći od iznosa neotpisane računovodstvene vrednosti tog sredstva, ta razlika bi se dodala u obrascu POA (redni broj 2 POA) na prethodno obračunatu poresku amortizaciju u 2020 godini (koja je iskazana u rednom broju 1) </a:t>
          </a:r>
          <a:r>
            <a:rPr lang="en-US" sz="1400" baseline="0">
              <a:solidFill>
                <a:schemeClr val="tx2"/>
              </a:solidFill>
              <a:latin typeface="Arial" pitchFamily="34" charset="0"/>
              <a:cs typeface="Arial" pitchFamily="34" charset="0"/>
            </a:rPr>
            <a:t>i </a:t>
          </a:r>
          <a:r>
            <a:rPr lang="sr-Latn-RS" sz="1400" baseline="0">
              <a:solidFill>
                <a:schemeClr val="tx2"/>
              </a:solidFill>
              <a:latin typeface="Arial" pitchFamily="34" charset="0"/>
              <a:cs typeface="Arial" pitchFamily="34" charset="0"/>
            </a:rPr>
            <a:t>uvećala bi</a:t>
          </a:r>
          <a:r>
            <a:rPr lang="en-US" sz="1400" baseline="0">
              <a:solidFill>
                <a:schemeClr val="tx2"/>
              </a:solidFill>
              <a:latin typeface="Arial" pitchFamily="34" charset="0"/>
              <a:cs typeface="Arial" pitchFamily="34" charset="0"/>
            </a:rPr>
            <a:t> ukupan iznos amortizacije koji se priznaje kao rashod u poreskom periodu</a:t>
          </a:r>
          <a:r>
            <a:rPr lang="sr-Latn-RS" sz="1400" baseline="0">
              <a:solidFill>
                <a:schemeClr val="tx2"/>
              </a:solidFill>
              <a:latin typeface="Arial" pitchFamily="34" charset="0"/>
              <a:cs typeface="Arial" pitchFamily="34" charset="0"/>
            </a:rPr>
            <a:t> - 2020 godine</a:t>
          </a:r>
          <a:r>
            <a:rPr lang="en-US" sz="1400" baseline="0">
              <a:solidFill>
                <a:schemeClr val="tx2"/>
              </a:solidFill>
              <a:latin typeface="Arial" pitchFamily="34" charset="0"/>
              <a:cs typeface="Arial" pitchFamily="34" charset="0"/>
            </a:rPr>
            <a:t>.</a:t>
          </a:r>
          <a:endParaRPr lang="en-US" sz="1400">
            <a:solidFill>
              <a:schemeClr val="tx2"/>
            </a:solidFill>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425450</xdr:colOff>
      <xdr:row>17</xdr:row>
      <xdr:rowOff>101600</xdr:rowOff>
    </xdr:from>
    <xdr:to>
      <xdr:col>9</xdr:col>
      <xdr:colOff>222250</xdr:colOff>
      <xdr:row>24</xdr:row>
      <xdr:rowOff>133350</xdr:rowOff>
    </xdr:to>
    <xdr:sp macro="" textlink="">
      <xdr:nvSpPr>
        <xdr:cNvPr id="3" name="TextBox 2"/>
        <xdr:cNvSpPr txBox="1"/>
      </xdr:nvSpPr>
      <xdr:spPr>
        <a:xfrm>
          <a:off x="2254250" y="5397500"/>
          <a:ext cx="3454400" cy="11430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r-Latn-RS" sz="1100">
              <a:solidFill>
                <a:schemeClr val="tx2"/>
              </a:solidFill>
              <a:latin typeface="Arial" pitchFamily="34" charset="0"/>
              <a:ea typeface="+mn-ea"/>
              <a:cs typeface="Arial" pitchFamily="34" charset="0"/>
            </a:rPr>
            <a:t>NAPOMENA: Podatak</a:t>
          </a:r>
          <a:r>
            <a:rPr lang="sr-Latn-RS" sz="1100" baseline="0">
              <a:solidFill>
                <a:schemeClr val="tx2"/>
              </a:solidFill>
              <a:latin typeface="Arial" pitchFamily="34" charset="0"/>
              <a:ea typeface="+mn-ea"/>
              <a:cs typeface="Arial" pitchFamily="34" charset="0"/>
            </a:rPr>
            <a:t> iz rednog broja 3 obrasca POA unosimo u Poreski bilans - obrazac PB1 pod rednim brojem 21 - </a:t>
          </a:r>
          <a:r>
            <a:rPr lang="en-US" sz="1100" baseline="0">
              <a:solidFill>
                <a:schemeClr val="tx2"/>
              </a:solidFill>
              <a:latin typeface="Arial" pitchFamily="34" charset="0"/>
              <a:ea typeface="+mn-ea"/>
              <a:cs typeface="Arial" pitchFamily="34" charset="0"/>
            </a:rPr>
            <a:t>Ukupan iznos amortizacije obračunat za poreske svrhe</a:t>
          </a:r>
          <a:r>
            <a:rPr lang="sr-Latn-RS" sz="1100" baseline="0">
              <a:solidFill>
                <a:schemeClr val="tx2"/>
              </a:solidFill>
              <a:latin typeface="Arial" pitchFamily="34" charset="0"/>
              <a:ea typeface="+mn-ea"/>
              <a:cs typeface="Arial" pitchFamily="34" charset="0"/>
            </a:rPr>
            <a:t>. To je ukupna poreska amortizacija koja se priznaje u poreskom bilansu za poreski period u našem slučaju 2020 godinu</a:t>
          </a:r>
          <a:endParaRPr lang="en-US" sz="1100">
            <a:solidFill>
              <a:schemeClr val="tx2"/>
            </a:solidFill>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theme="5" tint="0.39997558519241921"/>
  </sheetPr>
  <dimension ref="A1:P24"/>
  <sheetViews>
    <sheetView topLeftCell="C7" zoomScale="85" zoomScaleNormal="85" workbookViewId="0">
      <selection activeCell="I29" sqref="I29"/>
    </sheetView>
  </sheetViews>
  <sheetFormatPr defaultRowHeight="12.75"/>
  <cols>
    <col min="1" max="1" width="8.85546875" style="20" bestFit="1" customWidth="1"/>
    <col min="2" max="2" width="27.5703125" customWidth="1"/>
    <col min="3" max="3" width="12.140625" bestFit="1" customWidth="1"/>
    <col min="4" max="4" width="10.28515625" customWidth="1"/>
    <col min="6" max="6" width="16.28515625" customWidth="1"/>
    <col min="7" max="7" width="11.85546875" style="25" customWidth="1"/>
    <col min="8" max="8" width="9.5703125" style="25" customWidth="1"/>
    <col min="9" max="9" width="11.140625" customWidth="1"/>
    <col min="10" max="10" width="15.7109375" customWidth="1"/>
    <col min="11" max="11" width="25.7109375" customWidth="1"/>
    <col min="12" max="12" width="15.42578125" customWidth="1"/>
    <col min="13" max="13" width="16.140625" customWidth="1"/>
    <col min="14" max="14" width="13" bestFit="1" customWidth="1"/>
    <col min="15" max="15" width="13.7109375" bestFit="1" customWidth="1"/>
    <col min="16" max="16" width="13.140625" bestFit="1" customWidth="1"/>
  </cols>
  <sheetData>
    <row r="1" spans="1:16">
      <c r="B1" s="24" t="s">
        <v>62</v>
      </c>
    </row>
    <row r="2" spans="1:16">
      <c r="B2" s="18"/>
    </row>
    <row r="3" spans="1:16">
      <c r="B3" s="21" t="s">
        <v>39</v>
      </c>
    </row>
    <row r="4" spans="1:16">
      <c r="A4" s="21"/>
      <c r="B4" s="18" t="s">
        <v>26</v>
      </c>
      <c r="F4" s="31">
        <v>44196</v>
      </c>
      <c r="M4" s="5"/>
    </row>
    <row r="5" spans="1:16">
      <c r="B5" s="18"/>
    </row>
    <row r="6" spans="1:16" ht="119.1" customHeight="1">
      <c r="A6" s="22" t="s">
        <v>8</v>
      </c>
      <c r="B6" s="6" t="s">
        <v>25</v>
      </c>
      <c r="C6" s="76" t="s">
        <v>70</v>
      </c>
      <c r="D6" s="29" t="s">
        <v>28</v>
      </c>
      <c r="E6" s="29" t="s">
        <v>67</v>
      </c>
      <c r="F6" s="29" t="s">
        <v>69</v>
      </c>
      <c r="G6" s="80" t="s">
        <v>27</v>
      </c>
      <c r="H6" s="29" t="s">
        <v>73</v>
      </c>
      <c r="I6" s="29" t="s">
        <v>74</v>
      </c>
      <c r="J6" s="76" t="s">
        <v>71</v>
      </c>
      <c r="K6" s="29" t="s">
        <v>64</v>
      </c>
      <c r="L6" s="35" t="s">
        <v>72</v>
      </c>
      <c r="M6" s="29" t="s">
        <v>66</v>
      </c>
      <c r="N6" s="29" t="s">
        <v>29</v>
      </c>
      <c r="O6" s="29" t="s">
        <v>30</v>
      </c>
      <c r="P6" s="29" t="s">
        <v>31</v>
      </c>
    </row>
    <row r="7" spans="1:16" ht="54.6" customHeight="1">
      <c r="A7" s="22" t="s">
        <v>68</v>
      </c>
      <c r="B7" s="6">
        <v>2</v>
      </c>
      <c r="C7" s="76">
        <v>3</v>
      </c>
      <c r="D7" s="29">
        <v>4</v>
      </c>
      <c r="E7" s="29">
        <v>5</v>
      </c>
      <c r="F7" s="29">
        <v>6</v>
      </c>
      <c r="G7" s="29">
        <v>7</v>
      </c>
      <c r="H7" s="29">
        <v>8</v>
      </c>
      <c r="I7" s="29">
        <v>9</v>
      </c>
      <c r="J7" s="76">
        <v>10</v>
      </c>
      <c r="K7" s="36" t="s">
        <v>77</v>
      </c>
      <c r="L7" s="35" t="s">
        <v>76</v>
      </c>
      <c r="M7" s="29">
        <v>13</v>
      </c>
      <c r="N7" s="29">
        <v>14</v>
      </c>
      <c r="O7" s="29">
        <v>15</v>
      </c>
      <c r="P7" s="29">
        <v>16</v>
      </c>
    </row>
    <row r="8" spans="1:16">
      <c r="A8" s="27" t="s">
        <v>42</v>
      </c>
      <c r="B8" s="28" t="s">
        <v>40</v>
      </c>
      <c r="C8" s="79">
        <v>120000</v>
      </c>
      <c r="D8" s="81">
        <v>4</v>
      </c>
      <c r="E8" s="82" t="s">
        <v>15</v>
      </c>
      <c r="F8" s="83">
        <v>0.3</v>
      </c>
      <c r="G8" s="84">
        <v>43468</v>
      </c>
      <c r="H8" s="85">
        <v>12</v>
      </c>
      <c r="I8" s="85">
        <v>12</v>
      </c>
      <c r="J8" s="77">
        <v>30000</v>
      </c>
      <c r="K8" s="32">
        <f>(C8*F8*I8)/H8</f>
        <v>36000</v>
      </c>
      <c r="L8" s="33">
        <f>MIN(J8, K8)</f>
        <v>30000</v>
      </c>
      <c r="M8" s="87" t="str">
        <f t="shared" ref="M8:M19" si="0">IF(E8="II", L8, "")</f>
        <v/>
      </c>
      <c r="N8" s="87" t="str">
        <f t="shared" ref="N8:N19" si="1">IF(E8="III", L8, "")</f>
        <v/>
      </c>
      <c r="O8" s="87" t="str">
        <f t="shared" ref="O8:O19" si="2">IF(E8="IV", L8, "")</f>
        <v/>
      </c>
      <c r="P8" s="87">
        <f t="shared" ref="P8:P19" si="3">IF(E8="V", L8, "")</f>
        <v>30000</v>
      </c>
    </row>
    <row r="9" spans="1:16">
      <c r="A9" s="27" t="s">
        <v>43</v>
      </c>
      <c r="B9" s="28" t="s">
        <v>41</v>
      </c>
      <c r="C9" s="79">
        <v>84000</v>
      </c>
      <c r="D9" s="81">
        <v>3</v>
      </c>
      <c r="E9" s="82" t="s">
        <v>15</v>
      </c>
      <c r="F9" s="83">
        <v>0.3</v>
      </c>
      <c r="G9" s="84">
        <v>43468</v>
      </c>
      <c r="H9" s="85">
        <v>12</v>
      </c>
      <c r="I9" s="85">
        <v>12</v>
      </c>
      <c r="J9" s="77">
        <v>28000</v>
      </c>
      <c r="K9" s="32">
        <f t="shared" ref="K9:K19" si="4">(C9*F9*I9)/H9</f>
        <v>25200</v>
      </c>
      <c r="L9" s="33">
        <f t="shared" ref="L9:L19" si="5">MIN(J9, K9)</f>
        <v>25200</v>
      </c>
      <c r="M9" s="87" t="str">
        <f t="shared" si="0"/>
        <v/>
      </c>
      <c r="N9" s="87" t="str">
        <f t="shared" si="1"/>
        <v/>
      </c>
      <c r="O9" s="87" t="str">
        <f t="shared" si="2"/>
        <v/>
      </c>
      <c r="P9" s="87">
        <f t="shared" si="3"/>
        <v>25200</v>
      </c>
    </row>
    <row r="10" spans="1:16">
      <c r="A10" s="27" t="s">
        <v>45</v>
      </c>
      <c r="B10" s="28" t="s">
        <v>44</v>
      </c>
      <c r="C10" s="79">
        <v>50000</v>
      </c>
      <c r="D10" s="81">
        <v>5</v>
      </c>
      <c r="E10" s="82" t="s">
        <v>14</v>
      </c>
      <c r="F10" s="83">
        <v>0.15</v>
      </c>
      <c r="G10" s="84">
        <v>43468</v>
      </c>
      <c r="H10" s="85">
        <v>12</v>
      </c>
      <c r="I10" s="85">
        <v>12</v>
      </c>
      <c r="J10" s="77">
        <v>10000</v>
      </c>
      <c r="K10" s="32">
        <f t="shared" si="4"/>
        <v>7500</v>
      </c>
      <c r="L10" s="33">
        <f t="shared" si="5"/>
        <v>7500</v>
      </c>
      <c r="M10" s="87" t="str">
        <f t="shared" si="0"/>
        <v/>
      </c>
      <c r="N10" s="87">
        <f t="shared" si="1"/>
        <v>7500</v>
      </c>
      <c r="O10" s="87" t="str">
        <f t="shared" si="2"/>
        <v/>
      </c>
      <c r="P10" s="87" t="str">
        <f t="shared" si="3"/>
        <v/>
      </c>
    </row>
    <row r="11" spans="1:16">
      <c r="A11" s="27" t="s">
        <v>46</v>
      </c>
      <c r="B11" s="28" t="s">
        <v>54</v>
      </c>
      <c r="C11" s="79">
        <v>50000</v>
      </c>
      <c r="D11" s="81">
        <v>10</v>
      </c>
      <c r="E11" s="82" t="s">
        <v>13</v>
      </c>
      <c r="F11" s="83">
        <v>0.1</v>
      </c>
      <c r="G11" s="84">
        <v>43468</v>
      </c>
      <c r="H11" s="85">
        <v>12</v>
      </c>
      <c r="I11" s="85">
        <v>12</v>
      </c>
      <c r="J11" s="77">
        <v>5000</v>
      </c>
      <c r="K11" s="32">
        <f t="shared" si="4"/>
        <v>5000</v>
      </c>
      <c r="L11" s="33">
        <f t="shared" si="5"/>
        <v>5000</v>
      </c>
      <c r="M11" s="87">
        <f t="shared" si="0"/>
        <v>5000</v>
      </c>
      <c r="N11" s="87" t="str">
        <f t="shared" si="1"/>
        <v/>
      </c>
      <c r="O11" s="87" t="str">
        <f t="shared" si="2"/>
        <v/>
      </c>
      <c r="P11" s="87" t="str">
        <f t="shared" si="3"/>
        <v/>
      </c>
    </row>
    <row r="12" spans="1:16">
      <c r="A12" s="27" t="s">
        <v>48</v>
      </c>
      <c r="B12" s="28" t="s">
        <v>47</v>
      </c>
      <c r="C12" s="79">
        <v>45000</v>
      </c>
      <c r="D12" s="81">
        <v>10</v>
      </c>
      <c r="E12" s="82" t="s">
        <v>13</v>
      </c>
      <c r="F12" s="83">
        <v>0.1</v>
      </c>
      <c r="G12" s="84">
        <v>43468</v>
      </c>
      <c r="H12" s="85">
        <v>12</v>
      </c>
      <c r="I12" s="85">
        <v>12</v>
      </c>
      <c r="J12" s="77">
        <v>4500</v>
      </c>
      <c r="K12" s="32">
        <f t="shared" si="4"/>
        <v>4500</v>
      </c>
      <c r="L12" s="33">
        <f t="shared" si="5"/>
        <v>4500</v>
      </c>
      <c r="M12" s="87">
        <f t="shared" si="0"/>
        <v>4500</v>
      </c>
      <c r="N12" s="87" t="str">
        <f t="shared" si="1"/>
        <v/>
      </c>
      <c r="O12" s="87" t="str">
        <f t="shared" si="2"/>
        <v/>
      </c>
      <c r="P12" s="87" t="str">
        <f t="shared" si="3"/>
        <v/>
      </c>
    </row>
    <row r="13" spans="1:16">
      <c r="A13" s="27" t="s">
        <v>50</v>
      </c>
      <c r="B13" s="28" t="s">
        <v>49</v>
      </c>
      <c r="C13" s="79">
        <v>1600000</v>
      </c>
      <c r="D13" s="81">
        <v>10</v>
      </c>
      <c r="E13" s="82" t="s">
        <v>14</v>
      </c>
      <c r="F13" s="83">
        <v>0.15</v>
      </c>
      <c r="G13" s="84">
        <v>43468</v>
      </c>
      <c r="H13" s="85">
        <v>12</v>
      </c>
      <c r="I13" s="85">
        <v>12</v>
      </c>
      <c r="J13" s="77">
        <v>160000</v>
      </c>
      <c r="K13" s="32">
        <f t="shared" si="4"/>
        <v>240000</v>
      </c>
      <c r="L13" s="33">
        <f t="shared" si="5"/>
        <v>160000</v>
      </c>
      <c r="M13" s="87" t="str">
        <f t="shared" si="0"/>
        <v/>
      </c>
      <c r="N13" s="87">
        <f t="shared" si="1"/>
        <v>160000</v>
      </c>
      <c r="O13" s="87" t="str">
        <f t="shared" si="2"/>
        <v/>
      </c>
      <c r="P13" s="87" t="str">
        <f t="shared" si="3"/>
        <v/>
      </c>
    </row>
    <row r="14" spans="1:16" ht="26.45" customHeight="1">
      <c r="A14" s="27" t="s">
        <v>56</v>
      </c>
      <c r="B14" s="28" t="s">
        <v>51</v>
      </c>
      <c r="C14" s="79">
        <v>1440000</v>
      </c>
      <c r="D14" s="81">
        <v>10</v>
      </c>
      <c r="E14" s="82" t="s">
        <v>14</v>
      </c>
      <c r="F14" s="83">
        <v>0.15</v>
      </c>
      <c r="G14" s="84">
        <v>43468</v>
      </c>
      <c r="H14" s="85">
        <v>12</v>
      </c>
      <c r="I14" s="85">
        <v>12</v>
      </c>
      <c r="J14" s="77">
        <v>144000</v>
      </c>
      <c r="K14" s="32">
        <f t="shared" si="4"/>
        <v>216000</v>
      </c>
      <c r="L14" s="33">
        <f>MIN(J14, K14)</f>
        <v>144000</v>
      </c>
      <c r="M14" s="87" t="str">
        <f t="shared" si="0"/>
        <v/>
      </c>
      <c r="N14" s="87">
        <f t="shared" si="1"/>
        <v>144000</v>
      </c>
      <c r="O14" s="87" t="str">
        <f t="shared" si="2"/>
        <v/>
      </c>
      <c r="P14" s="87" t="str">
        <f t="shared" si="3"/>
        <v/>
      </c>
    </row>
    <row r="15" spans="1:16">
      <c r="A15" s="27" t="s">
        <v>57</v>
      </c>
      <c r="B15" s="28" t="s">
        <v>52</v>
      </c>
      <c r="C15" s="79">
        <v>25000</v>
      </c>
      <c r="D15" s="81">
        <v>4</v>
      </c>
      <c r="E15" s="82" t="s">
        <v>14</v>
      </c>
      <c r="F15" s="83">
        <v>0.15</v>
      </c>
      <c r="G15" s="86">
        <v>43833</v>
      </c>
      <c r="H15" s="85">
        <v>12</v>
      </c>
      <c r="I15" s="85">
        <v>12</v>
      </c>
      <c r="J15" s="77">
        <v>6250</v>
      </c>
      <c r="K15" s="32">
        <f t="shared" si="4"/>
        <v>3750</v>
      </c>
      <c r="L15" s="33">
        <f t="shared" si="5"/>
        <v>3750</v>
      </c>
      <c r="M15" s="87" t="str">
        <f t="shared" si="0"/>
        <v/>
      </c>
      <c r="N15" s="87">
        <f t="shared" si="1"/>
        <v>3750</v>
      </c>
      <c r="O15" s="87" t="str">
        <f t="shared" si="2"/>
        <v/>
      </c>
      <c r="P15" s="87" t="str">
        <f t="shared" si="3"/>
        <v/>
      </c>
    </row>
    <row r="16" spans="1:16">
      <c r="A16" s="27" t="s">
        <v>58</v>
      </c>
      <c r="B16" s="28" t="s">
        <v>53</v>
      </c>
      <c r="C16" s="79">
        <v>50000</v>
      </c>
      <c r="D16" s="81">
        <v>4</v>
      </c>
      <c r="E16" s="82" t="s">
        <v>14</v>
      </c>
      <c r="F16" s="83">
        <v>0.15</v>
      </c>
      <c r="G16" s="86">
        <v>43833</v>
      </c>
      <c r="H16" s="85">
        <v>12</v>
      </c>
      <c r="I16" s="85">
        <v>12</v>
      </c>
      <c r="J16" s="77">
        <v>12500</v>
      </c>
      <c r="K16" s="32">
        <f t="shared" si="4"/>
        <v>7500</v>
      </c>
      <c r="L16" s="33">
        <f t="shared" si="5"/>
        <v>7500</v>
      </c>
      <c r="M16" s="87" t="str">
        <f t="shared" si="0"/>
        <v/>
      </c>
      <c r="N16" s="87">
        <f t="shared" si="1"/>
        <v>7500</v>
      </c>
      <c r="O16" s="87" t="str">
        <f t="shared" si="2"/>
        <v/>
      </c>
      <c r="P16" s="87" t="str">
        <f t="shared" si="3"/>
        <v/>
      </c>
    </row>
    <row r="17" spans="1:16">
      <c r="A17" s="27" t="s">
        <v>59</v>
      </c>
      <c r="B17" s="28" t="s">
        <v>54</v>
      </c>
      <c r="C17" s="79">
        <v>50000</v>
      </c>
      <c r="D17" s="81">
        <v>5</v>
      </c>
      <c r="E17" s="82" t="s">
        <v>13</v>
      </c>
      <c r="F17" s="83">
        <v>0.1</v>
      </c>
      <c r="G17" s="86">
        <v>43833</v>
      </c>
      <c r="H17" s="85">
        <v>12</v>
      </c>
      <c r="I17" s="85">
        <v>12</v>
      </c>
      <c r="J17" s="77">
        <v>10000</v>
      </c>
      <c r="K17" s="32">
        <f t="shared" si="4"/>
        <v>5000</v>
      </c>
      <c r="L17" s="33">
        <f t="shared" si="5"/>
        <v>5000</v>
      </c>
      <c r="M17" s="87">
        <f t="shared" si="0"/>
        <v>5000</v>
      </c>
      <c r="N17" s="87" t="str">
        <f t="shared" si="1"/>
        <v/>
      </c>
      <c r="O17" s="87" t="str">
        <f t="shared" si="2"/>
        <v/>
      </c>
      <c r="P17" s="87" t="str">
        <f t="shared" si="3"/>
        <v/>
      </c>
    </row>
    <row r="18" spans="1:16">
      <c r="A18" s="27" t="s">
        <v>60</v>
      </c>
      <c r="B18" s="28" t="s">
        <v>47</v>
      </c>
      <c r="C18" s="79">
        <v>45000</v>
      </c>
      <c r="D18" s="81">
        <v>5</v>
      </c>
      <c r="E18" s="82" t="s">
        <v>13</v>
      </c>
      <c r="F18" s="83">
        <v>0.1</v>
      </c>
      <c r="G18" s="86">
        <v>43833</v>
      </c>
      <c r="H18" s="85">
        <v>12</v>
      </c>
      <c r="I18" s="85">
        <v>12</v>
      </c>
      <c r="J18" s="77">
        <v>9000</v>
      </c>
      <c r="K18" s="32">
        <f t="shared" si="4"/>
        <v>4500</v>
      </c>
      <c r="L18" s="33">
        <f t="shared" si="5"/>
        <v>4500</v>
      </c>
      <c r="M18" s="87">
        <f t="shared" si="0"/>
        <v>4500</v>
      </c>
      <c r="N18" s="87" t="str">
        <f t="shared" si="1"/>
        <v/>
      </c>
      <c r="O18" s="87" t="str">
        <f t="shared" si="2"/>
        <v/>
      </c>
      <c r="P18" s="87" t="str">
        <f t="shared" si="3"/>
        <v/>
      </c>
    </row>
    <row r="19" spans="1:16" ht="25.5">
      <c r="A19" s="27" t="s">
        <v>61</v>
      </c>
      <c r="B19" s="28" t="s">
        <v>55</v>
      </c>
      <c r="C19" s="79">
        <v>1440000</v>
      </c>
      <c r="D19" s="81">
        <v>10</v>
      </c>
      <c r="E19" s="82" t="s">
        <v>14</v>
      </c>
      <c r="F19" s="83">
        <v>0.15</v>
      </c>
      <c r="G19" s="84">
        <v>43839</v>
      </c>
      <c r="H19" s="85">
        <v>12</v>
      </c>
      <c r="I19" s="85">
        <v>12</v>
      </c>
      <c r="J19" s="77">
        <v>144000</v>
      </c>
      <c r="K19" s="32">
        <f t="shared" si="4"/>
        <v>216000</v>
      </c>
      <c r="L19" s="33">
        <f t="shared" si="5"/>
        <v>144000</v>
      </c>
      <c r="M19" s="87" t="str">
        <f t="shared" si="0"/>
        <v/>
      </c>
      <c r="N19" s="87">
        <f t="shared" si="1"/>
        <v>144000</v>
      </c>
      <c r="O19" s="87" t="str">
        <f t="shared" si="2"/>
        <v/>
      </c>
      <c r="P19" s="87" t="str">
        <f t="shared" si="3"/>
        <v/>
      </c>
    </row>
    <row r="20" spans="1:16">
      <c r="A20" s="23" t="s">
        <v>65</v>
      </c>
      <c r="B20" s="19"/>
      <c r="C20" s="30">
        <f>SUM(C8:C19)</f>
        <v>4999000</v>
      </c>
      <c r="D20" s="7"/>
      <c r="E20" s="7"/>
      <c r="F20" s="12"/>
      <c r="G20" s="26"/>
      <c r="H20" s="26"/>
      <c r="I20" s="7"/>
      <c r="J20" s="78">
        <f>SUM(J8:J19)</f>
        <v>563250</v>
      </c>
      <c r="K20" s="30">
        <f t="shared" ref="K20:P20" si="6">SUM(K8:K19)</f>
        <v>770950</v>
      </c>
      <c r="L20" s="34">
        <f t="shared" si="6"/>
        <v>540950</v>
      </c>
      <c r="M20" s="30">
        <f t="shared" si="6"/>
        <v>19000</v>
      </c>
      <c r="N20" s="30">
        <f t="shared" si="6"/>
        <v>466750</v>
      </c>
      <c r="O20" s="30">
        <f t="shared" si="6"/>
        <v>0</v>
      </c>
      <c r="P20" s="30">
        <f t="shared" si="6"/>
        <v>55200</v>
      </c>
    </row>
    <row r="21" spans="1:16">
      <c r="A21" s="23"/>
      <c r="B21" s="19"/>
      <c r="C21" s="7"/>
      <c r="D21" s="7"/>
      <c r="E21" s="7"/>
      <c r="F21" s="12"/>
      <c r="G21" s="26"/>
      <c r="H21" s="26"/>
      <c r="I21" s="7"/>
      <c r="J21" s="12"/>
      <c r="K21" s="12"/>
      <c r="L21" s="12"/>
      <c r="M21" s="10"/>
      <c r="N21" s="10"/>
      <c r="O21" s="104" t="s">
        <v>32</v>
      </c>
      <c r="P21" s="104"/>
    </row>
    <row r="22" spans="1:16">
      <c r="B22" s="18"/>
      <c r="J22" s="2"/>
      <c r="K22" s="2"/>
      <c r="L22" s="2"/>
      <c r="M22" s="2"/>
      <c r="N22" s="2"/>
      <c r="O22" s="37" t="s">
        <v>75</v>
      </c>
      <c r="P22" s="11">
        <f>SUM(M20:P20)</f>
        <v>540950</v>
      </c>
    </row>
    <row r="23" spans="1:16">
      <c r="B23" s="18"/>
      <c r="J23" s="2"/>
      <c r="K23" s="2"/>
      <c r="L23" s="2"/>
      <c r="M23" s="2"/>
    </row>
    <row r="24" spans="1:16">
      <c r="B24" s="18"/>
      <c r="J24" s="2"/>
      <c r="K24" s="2"/>
      <c r="L24" s="2"/>
      <c r="M24" s="2"/>
    </row>
  </sheetData>
  <autoFilter ref="A6:P6">
    <filterColumn colId="2"/>
    <filterColumn colId="7"/>
  </autoFilter>
  <mergeCells count="1">
    <mergeCell ref="O21:P21"/>
  </mergeCells>
  <dataValidations count="4">
    <dataValidation type="list" allowBlank="1" showInputMessage="1" showErrorMessage="1" sqref="E8:E10 E13:E15 E19">
      <formula1>$B$36:$B$39</formula1>
    </dataValidation>
    <dataValidation type="list" allowBlank="1" showInputMessage="1" showErrorMessage="1" sqref="E16">
      <formula1>$B$56:$B$59</formula1>
    </dataValidation>
    <dataValidation allowBlank="1" showInputMessage="1" showErrorMessage="1" promptTitle="Poreske grupe" prompt="Izaberite u koju poresku grupu spada osnovno sredstvo" sqref="E6:E7"/>
    <dataValidation type="list" allowBlank="1" showInputMessage="1" showErrorMessage="1" sqref="E11:E12 E17:E18">
      <formula1>$B$57:$B$60</formula1>
    </dataValidation>
  </dataValidations>
  <pageMargins left="0.31496062992125984" right="0.31496062992125984" top="0.74803149606299213" bottom="0.74803149606299213" header="0.31496062992125984" footer="0.31496062992125984"/>
  <pageSetup paperSize="9" scale="56" orientation="landscape" r:id="rId1"/>
  <ignoredErrors>
    <ignoredError sqref="K8:K19" unlockedFormula="1"/>
  </ignoredErrors>
  <drawing r:id="rId2"/>
</worksheet>
</file>

<file path=xl/worksheets/sheet2.xml><?xml version="1.0" encoding="utf-8"?>
<worksheet xmlns="http://schemas.openxmlformats.org/spreadsheetml/2006/main" xmlns:r="http://schemas.openxmlformats.org/officeDocument/2006/relationships">
  <dimension ref="A1:I9"/>
  <sheetViews>
    <sheetView workbookViewId="0">
      <selection activeCell="M23" sqref="M23"/>
    </sheetView>
  </sheetViews>
  <sheetFormatPr defaultRowHeight="12.75"/>
  <sheetData>
    <row r="1" spans="1:9">
      <c r="A1" t="s">
        <v>0</v>
      </c>
      <c r="G1" s="3" t="s">
        <v>21</v>
      </c>
      <c r="H1" s="3"/>
      <c r="I1" s="3"/>
    </row>
    <row r="2" spans="1:9">
      <c r="A2" t="s">
        <v>24</v>
      </c>
      <c r="G2" s="3" t="s">
        <v>20</v>
      </c>
      <c r="H2" s="3"/>
      <c r="I2" s="3"/>
    </row>
    <row r="3" spans="1:9">
      <c r="A3" t="s">
        <v>1</v>
      </c>
      <c r="G3" s="3" t="s">
        <v>17</v>
      </c>
      <c r="H3" s="3"/>
      <c r="I3" s="3"/>
    </row>
    <row r="4" spans="1:9">
      <c r="A4" t="s">
        <v>2</v>
      </c>
      <c r="G4" s="3" t="s">
        <v>18</v>
      </c>
      <c r="H4" s="3"/>
      <c r="I4" s="3"/>
    </row>
    <row r="5" spans="1:9">
      <c r="A5" t="s">
        <v>3</v>
      </c>
      <c r="G5" s="3" t="s">
        <v>22</v>
      </c>
      <c r="H5" s="3"/>
      <c r="I5" s="3"/>
    </row>
    <row r="6" spans="1:9">
      <c r="A6" t="s">
        <v>4</v>
      </c>
      <c r="G6" s="3" t="s">
        <v>23</v>
      </c>
      <c r="H6" s="3"/>
      <c r="I6" s="3"/>
    </row>
    <row r="7" spans="1:9">
      <c r="A7" t="s">
        <v>5</v>
      </c>
    </row>
    <row r="8" spans="1:9">
      <c r="A8" t="s">
        <v>6</v>
      </c>
    </row>
    <row r="9" spans="1:9">
      <c r="A9" t="s">
        <v>7</v>
      </c>
    </row>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sheetPr>
    <tabColor theme="6" tint="0.59999389629810485"/>
  </sheetPr>
  <dimension ref="A1:R24"/>
  <sheetViews>
    <sheetView topLeftCell="C1" zoomScale="70" zoomScaleNormal="70" workbookViewId="0">
      <selection activeCell="J25" sqref="J25"/>
    </sheetView>
  </sheetViews>
  <sheetFormatPr defaultRowHeight="12.75"/>
  <cols>
    <col min="1" max="1" width="8.85546875" style="20" bestFit="1" customWidth="1"/>
    <col min="2" max="2" width="27.5703125" customWidth="1"/>
    <col min="3" max="3" width="12.140625" bestFit="1" customWidth="1"/>
    <col min="4" max="4" width="9.5703125" style="25" customWidth="1"/>
    <col min="6" max="6" width="10.85546875" customWidth="1"/>
    <col min="7" max="7" width="13.42578125" customWidth="1"/>
    <col min="8" max="8" width="14" bestFit="1" customWidth="1"/>
    <col min="9" max="9" width="15.42578125" customWidth="1"/>
    <col min="10" max="11" width="19" customWidth="1"/>
    <col min="12" max="14" width="15.85546875" customWidth="1"/>
    <col min="15" max="15" width="16.140625" customWidth="1"/>
    <col min="16" max="16" width="13" bestFit="1" customWidth="1"/>
    <col min="17" max="17" width="13.7109375" bestFit="1" customWidth="1"/>
    <col min="18" max="18" width="13.140625" bestFit="1" customWidth="1"/>
  </cols>
  <sheetData>
    <row r="1" spans="1:18">
      <c r="B1" s="24" t="s">
        <v>62</v>
      </c>
    </row>
    <row r="2" spans="1:18">
      <c r="B2" s="18"/>
    </row>
    <row r="3" spans="1:18">
      <c r="B3" s="21" t="s">
        <v>39</v>
      </c>
    </row>
    <row r="4" spans="1:18">
      <c r="A4" s="21"/>
      <c r="B4" s="18" t="s">
        <v>26</v>
      </c>
      <c r="F4" s="88">
        <v>44196</v>
      </c>
      <c r="O4" s="5"/>
    </row>
    <row r="5" spans="1:18">
      <c r="B5" s="18"/>
    </row>
    <row r="6" spans="1:18" ht="102">
      <c r="A6" s="22" t="s">
        <v>8</v>
      </c>
      <c r="B6" s="6" t="s">
        <v>25</v>
      </c>
      <c r="C6" s="89" t="s">
        <v>70</v>
      </c>
      <c r="D6" s="90" t="s">
        <v>27</v>
      </c>
      <c r="E6" s="76" t="s">
        <v>67</v>
      </c>
      <c r="F6" s="76" t="s">
        <v>69</v>
      </c>
      <c r="G6" s="91" t="s">
        <v>252</v>
      </c>
      <c r="H6" s="91" t="s">
        <v>71</v>
      </c>
      <c r="I6" s="91" t="s">
        <v>253</v>
      </c>
      <c r="J6" s="35" t="s">
        <v>254</v>
      </c>
      <c r="K6" s="35" t="s">
        <v>255</v>
      </c>
      <c r="L6" s="35" t="s">
        <v>256</v>
      </c>
      <c r="M6" s="91" t="s">
        <v>257</v>
      </c>
      <c r="N6" s="35" t="s">
        <v>258</v>
      </c>
      <c r="O6" s="76" t="s">
        <v>66</v>
      </c>
      <c r="P6" s="76" t="s">
        <v>29</v>
      </c>
      <c r="Q6" s="76" t="s">
        <v>30</v>
      </c>
      <c r="R6" s="76" t="s">
        <v>31</v>
      </c>
    </row>
    <row r="7" spans="1:18" ht="68.099999999999994" customHeight="1">
      <c r="A7" s="22" t="s">
        <v>68</v>
      </c>
      <c r="B7" s="6">
        <v>2</v>
      </c>
      <c r="C7" s="89">
        <v>3</v>
      </c>
      <c r="D7" s="76">
        <v>4</v>
      </c>
      <c r="E7" s="76">
        <v>5</v>
      </c>
      <c r="F7" s="76">
        <v>6</v>
      </c>
      <c r="G7" s="91">
        <v>7</v>
      </c>
      <c r="H7" s="91">
        <v>8</v>
      </c>
      <c r="I7" s="91">
        <v>9</v>
      </c>
      <c r="J7" s="35" t="s">
        <v>259</v>
      </c>
      <c r="K7" s="35" t="s">
        <v>260</v>
      </c>
      <c r="L7" s="35" t="s">
        <v>261</v>
      </c>
      <c r="M7" s="91" t="s">
        <v>262</v>
      </c>
      <c r="N7" s="35" t="s">
        <v>263</v>
      </c>
      <c r="O7" s="76"/>
      <c r="P7" s="76"/>
      <c r="Q7" s="76"/>
      <c r="R7" s="76"/>
    </row>
    <row r="8" spans="1:18">
      <c r="A8" s="27" t="s">
        <v>42</v>
      </c>
      <c r="B8" s="28" t="s">
        <v>40</v>
      </c>
      <c r="C8" s="92">
        <v>120000</v>
      </c>
      <c r="D8" s="93">
        <v>43468</v>
      </c>
      <c r="E8" s="94" t="s">
        <v>15</v>
      </c>
      <c r="F8" s="95">
        <v>0.3</v>
      </c>
      <c r="G8" s="32">
        <v>30000</v>
      </c>
      <c r="H8" s="32">
        <v>30000</v>
      </c>
      <c r="I8" s="32">
        <f>G8+H8</f>
        <v>60000</v>
      </c>
      <c r="J8" s="96">
        <v>30000</v>
      </c>
      <c r="K8" s="96">
        <v>30000</v>
      </c>
      <c r="L8" s="33">
        <f t="shared" ref="L8:L19" si="0">J8+K8</f>
        <v>60000</v>
      </c>
      <c r="M8" s="97">
        <f>C8-I8</f>
        <v>60000</v>
      </c>
      <c r="N8" s="33">
        <f t="shared" ref="N8:N19" si="1">C8-L8</f>
        <v>60000</v>
      </c>
      <c r="O8" s="98" t="str">
        <f t="shared" ref="O8:O19" si="2">IF(E8="II", L8, "")</f>
        <v/>
      </c>
      <c r="P8" s="98" t="str">
        <f t="shared" ref="P8:P19" si="3">IF(E8="III", L8, "")</f>
        <v/>
      </c>
      <c r="Q8" s="98" t="str">
        <f t="shared" ref="Q8:Q19" si="4">IF(E8="IV", L8, "")</f>
        <v/>
      </c>
      <c r="R8" s="98">
        <f t="shared" ref="R8:R19" si="5">IF(E8="V", L8, "")</f>
        <v>60000</v>
      </c>
    </row>
    <row r="9" spans="1:18">
      <c r="A9" s="27" t="s">
        <v>43</v>
      </c>
      <c r="B9" s="28" t="s">
        <v>41</v>
      </c>
      <c r="C9" s="92">
        <v>84000</v>
      </c>
      <c r="D9" s="93">
        <v>43468</v>
      </c>
      <c r="E9" s="94" t="s">
        <v>15</v>
      </c>
      <c r="F9" s="95">
        <v>0.3</v>
      </c>
      <c r="G9" s="32">
        <v>28000</v>
      </c>
      <c r="H9" s="32">
        <v>28000</v>
      </c>
      <c r="I9" s="32">
        <f t="shared" ref="I9:I19" si="6">G9+H9</f>
        <v>56000</v>
      </c>
      <c r="J9" s="96">
        <v>25200</v>
      </c>
      <c r="K9" s="96">
        <v>25200</v>
      </c>
      <c r="L9" s="33">
        <f t="shared" si="0"/>
        <v>50400</v>
      </c>
      <c r="M9" s="97">
        <f t="shared" ref="M9:M19" si="7">C9-I9</f>
        <v>28000</v>
      </c>
      <c r="N9" s="33">
        <f t="shared" si="1"/>
        <v>33600</v>
      </c>
      <c r="O9" s="98" t="str">
        <f t="shared" si="2"/>
        <v/>
      </c>
      <c r="P9" s="98" t="str">
        <f t="shared" si="3"/>
        <v/>
      </c>
      <c r="Q9" s="98" t="str">
        <f t="shared" si="4"/>
        <v/>
      </c>
      <c r="R9" s="98">
        <f t="shared" si="5"/>
        <v>50400</v>
      </c>
    </row>
    <row r="10" spans="1:18">
      <c r="A10" s="27" t="s">
        <v>45</v>
      </c>
      <c r="B10" s="28" t="s">
        <v>44</v>
      </c>
      <c r="C10" s="92">
        <v>50000</v>
      </c>
      <c r="D10" s="93">
        <v>43468</v>
      </c>
      <c r="E10" s="94" t="s">
        <v>14</v>
      </c>
      <c r="F10" s="95">
        <v>0.15</v>
      </c>
      <c r="G10" s="32">
        <v>10000</v>
      </c>
      <c r="H10" s="32">
        <v>10000</v>
      </c>
      <c r="I10" s="32">
        <f t="shared" si="6"/>
        <v>20000</v>
      </c>
      <c r="J10" s="96">
        <v>7500</v>
      </c>
      <c r="K10" s="96">
        <v>7500</v>
      </c>
      <c r="L10" s="33">
        <f t="shared" si="0"/>
        <v>15000</v>
      </c>
      <c r="M10" s="97">
        <f>C10-I10</f>
        <v>30000</v>
      </c>
      <c r="N10" s="33">
        <f t="shared" si="1"/>
        <v>35000</v>
      </c>
      <c r="O10" s="98" t="str">
        <f t="shared" si="2"/>
        <v/>
      </c>
      <c r="P10" s="98">
        <f t="shared" si="3"/>
        <v>15000</v>
      </c>
      <c r="Q10" s="98" t="str">
        <f t="shared" si="4"/>
        <v/>
      </c>
      <c r="R10" s="98" t="str">
        <f t="shared" si="5"/>
        <v/>
      </c>
    </row>
    <row r="11" spans="1:18">
      <c r="A11" s="27" t="s">
        <v>46</v>
      </c>
      <c r="B11" s="28" t="s">
        <v>54</v>
      </c>
      <c r="C11" s="92">
        <v>50000</v>
      </c>
      <c r="D11" s="93">
        <v>43468</v>
      </c>
      <c r="E11" s="94" t="s">
        <v>13</v>
      </c>
      <c r="F11" s="95">
        <v>0.1</v>
      </c>
      <c r="G11" s="32">
        <v>5000</v>
      </c>
      <c r="H11" s="32">
        <v>5000</v>
      </c>
      <c r="I11" s="32">
        <f t="shared" si="6"/>
        <v>10000</v>
      </c>
      <c r="J11" s="96">
        <v>5000</v>
      </c>
      <c r="K11" s="96">
        <v>5000</v>
      </c>
      <c r="L11" s="33">
        <f t="shared" si="0"/>
        <v>10000</v>
      </c>
      <c r="M11" s="97">
        <f t="shared" si="7"/>
        <v>40000</v>
      </c>
      <c r="N11" s="33">
        <f t="shared" si="1"/>
        <v>40000</v>
      </c>
      <c r="O11" s="98">
        <f t="shared" si="2"/>
        <v>10000</v>
      </c>
      <c r="P11" s="98" t="str">
        <f t="shared" si="3"/>
        <v/>
      </c>
      <c r="Q11" s="98" t="str">
        <f t="shared" si="4"/>
        <v/>
      </c>
      <c r="R11" s="98" t="str">
        <f t="shared" si="5"/>
        <v/>
      </c>
    </row>
    <row r="12" spans="1:18">
      <c r="A12" s="27" t="s">
        <v>48</v>
      </c>
      <c r="B12" s="28" t="s">
        <v>47</v>
      </c>
      <c r="C12" s="92">
        <v>45000</v>
      </c>
      <c r="D12" s="93">
        <v>43468</v>
      </c>
      <c r="E12" s="94" t="s">
        <v>13</v>
      </c>
      <c r="F12" s="95">
        <v>0.1</v>
      </c>
      <c r="G12" s="32">
        <v>4500</v>
      </c>
      <c r="H12" s="32">
        <v>4500</v>
      </c>
      <c r="I12" s="32">
        <f t="shared" si="6"/>
        <v>9000</v>
      </c>
      <c r="J12" s="96">
        <v>4500</v>
      </c>
      <c r="K12" s="96">
        <v>4500</v>
      </c>
      <c r="L12" s="33">
        <f t="shared" si="0"/>
        <v>9000</v>
      </c>
      <c r="M12" s="97">
        <f t="shared" si="7"/>
        <v>36000</v>
      </c>
      <c r="N12" s="33">
        <f t="shared" si="1"/>
        <v>36000</v>
      </c>
      <c r="O12" s="98">
        <f t="shared" si="2"/>
        <v>9000</v>
      </c>
      <c r="P12" s="98" t="str">
        <f t="shared" si="3"/>
        <v/>
      </c>
      <c r="Q12" s="98" t="str">
        <f t="shared" si="4"/>
        <v/>
      </c>
      <c r="R12" s="98" t="str">
        <f t="shared" si="5"/>
        <v/>
      </c>
    </row>
    <row r="13" spans="1:18">
      <c r="A13" s="27" t="s">
        <v>50</v>
      </c>
      <c r="B13" s="28" t="s">
        <v>49</v>
      </c>
      <c r="C13" s="92">
        <v>1600000</v>
      </c>
      <c r="D13" s="93">
        <v>43468</v>
      </c>
      <c r="E13" s="94" t="s">
        <v>14</v>
      </c>
      <c r="F13" s="95">
        <v>0.15</v>
      </c>
      <c r="G13" s="32">
        <v>160000</v>
      </c>
      <c r="H13" s="32">
        <v>160000</v>
      </c>
      <c r="I13" s="32">
        <f t="shared" si="6"/>
        <v>320000</v>
      </c>
      <c r="J13" s="96">
        <v>160000</v>
      </c>
      <c r="K13" s="96">
        <v>160000</v>
      </c>
      <c r="L13" s="33">
        <f t="shared" si="0"/>
        <v>320000</v>
      </c>
      <c r="M13" s="97">
        <f t="shared" si="7"/>
        <v>1280000</v>
      </c>
      <c r="N13" s="33">
        <f t="shared" si="1"/>
        <v>1280000</v>
      </c>
      <c r="O13" s="98" t="str">
        <f t="shared" si="2"/>
        <v/>
      </c>
      <c r="P13" s="98">
        <f t="shared" si="3"/>
        <v>320000</v>
      </c>
      <c r="Q13" s="98" t="str">
        <f t="shared" si="4"/>
        <v/>
      </c>
      <c r="R13" s="98" t="str">
        <f t="shared" si="5"/>
        <v/>
      </c>
    </row>
    <row r="14" spans="1:18" ht="26.45" customHeight="1">
      <c r="A14" s="27" t="s">
        <v>56</v>
      </c>
      <c r="B14" s="28" t="s">
        <v>51</v>
      </c>
      <c r="C14" s="92">
        <v>1440000</v>
      </c>
      <c r="D14" s="93">
        <v>43468</v>
      </c>
      <c r="E14" s="94" t="s">
        <v>14</v>
      </c>
      <c r="F14" s="95">
        <v>0.15</v>
      </c>
      <c r="G14" s="32">
        <v>144000</v>
      </c>
      <c r="H14" s="32">
        <v>144000</v>
      </c>
      <c r="I14" s="32">
        <f t="shared" si="6"/>
        <v>288000</v>
      </c>
      <c r="J14" s="96">
        <v>144000</v>
      </c>
      <c r="K14" s="96">
        <v>144000</v>
      </c>
      <c r="L14" s="33">
        <f t="shared" si="0"/>
        <v>288000</v>
      </c>
      <c r="M14" s="97">
        <f t="shared" si="7"/>
        <v>1152000</v>
      </c>
      <c r="N14" s="33">
        <f t="shared" si="1"/>
        <v>1152000</v>
      </c>
      <c r="O14" s="98" t="str">
        <f t="shared" si="2"/>
        <v/>
      </c>
      <c r="P14" s="98">
        <f t="shared" si="3"/>
        <v>288000</v>
      </c>
      <c r="Q14" s="98" t="str">
        <f t="shared" si="4"/>
        <v/>
      </c>
      <c r="R14" s="98" t="str">
        <f t="shared" si="5"/>
        <v/>
      </c>
    </row>
    <row r="15" spans="1:18">
      <c r="A15" s="27" t="s">
        <v>57</v>
      </c>
      <c r="B15" s="28" t="s">
        <v>52</v>
      </c>
      <c r="C15" s="92">
        <v>25000</v>
      </c>
      <c r="D15" s="99">
        <v>43833</v>
      </c>
      <c r="E15" s="94" t="s">
        <v>14</v>
      </c>
      <c r="F15" s="95">
        <v>0.15</v>
      </c>
      <c r="G15" s="100">
        <v>0</v>
      </c>
      <c r="H15" s="32">
        <v>6250</v>
      </c>
      <c r="I15" s="32">
        <f t="shared" si="6"/>
        <v>6250</v>
      </c>
      <c r="J15" s="96"/>
      <c r="K15" s="96">
        <v>3750</v>
      </c>
      <c r="L15" s="33">
        <f t="shared" si="0"/>
        <v>3750</v>
      </c>
      <c r="M15" s="97">
        <f t="shared" si="7"/>
        <v>18750</v>
      </c>
      <c r="N15" s="33">
        <f t="shared" si="1"/>
        <v>21250</v>
      </c>
      <c r="O15" s="98" t="str">
        <f t="shared" si="2"/>
        <v/>
      </c>
      <c r="P15" s="98">
        <f t="shared" si="3"/>
        <v>3750</v>
      </c>
      <c r="Q15" s="98" t="str">
        <f t="shared" si="4"/>
        <v/>
      </c>
      <c r="R15" s="98" t="str">
        <f t="shared" si="5"/>
        <v/>
      </c>
    </row>
    <row r="16" spans="1:18">
      <c r="A16" s="27" t="s">
        <v>58</v>
      </c>
      <c r="B16" s="28" t="s">
        <v>53</v>
      </c>
      <c r="C16" s="92">
        <v>50000</v>
      </c>
      <c r="D16" s="99">
        <v>43833</v>
      </c>
      <c r="E16" s="94" t="s">
        <v>14</v>
      </c>
      <c r="F16" s="95">
        <v>0.15</v>
      </c>
      <c r="G16" s="100">
        <v>0</v>
      </c>
      <c r="H16" s="32">
        <v>12500</v>
      </c>
      <c r="I16" s="32">
        <f t="shared" si="6"/>
        <v>12500</v>
      </c>
      <c r="J16" s="96"/>
      <c r="K16" s="96">
        <v>7500</v>
      </c>
      <c r="L16" s="33">
        <f t="shared" si="0"/>
        <v>7500</v>
      </c>
      <c r="M16" s="97">
        <f t="shared" si="7"/>
        <v>37500</v>
      </c>
      <c r="N16" s="33">
        <f t="shared" si="1"/>
        <v>42500</v>
      </c>
      <c r="O16" s="98" t="str">
        <f t="shared" si="2"/>
        <v/>
      </c>
      <c r="P16" s="98">
        <f t="shared" si="3"/>
        <v>7500</v>
      </c>
      <c r="Q16" s="98" t="str">
        <f t="shared" si="4"/>
        <v/>
      </c>
      <c r="R16" s="98" t="str">
        <f t="shared" si="5"/>
        <v/>
      </c>
    </row>
    <row r="17" spans="1:18">
      <c r="A17" s="27" t="s">
        <v>59</v>
      </c>
      <c r="B17" s="28" t="s">
        <v>54</v>
      </c>
      <c r="C17" s="92">
        <v>50000</v>
      </c>
      <c r="D17" s="99">
        <v>43833</v>
      </c>
      <c r="E17" s="94" t="s">
        <v>13</v>
      </c>
      <c r="F17" s="95">
        <v>0.1</v>
      </c>
      <c r="G17" s="100">
        <v>0</v>
      </c>
      <c r="H17" s="32">
        <v>10000</v>
      </c>
      <c r="I17" s="32">
        <f t="shared" si="6"/>
        <v>10000</v>
      </c>
      <c r="J17" s="96"/>
      <c r="K17" s="96">
        <v>5000</v>
      </c>
      <c r="L17" s="33">
        <f t="shared" si="0"/>
        <v>5000</v>
      </c>
      <c r="M17" s="97">
        <f t="shared" si="7"/>
        <v>40000</v>
      </c>
      <c r="N17" s="33">
        <f t="shared" si="1"/>
        <v>45000</v>
      </c>
      <c r="O17" s="98">
        <f t="shared" si="2"/>
        <v>5000</v>
      </c>
      <c r="P17" s="98" t="str">
        <f t="shared" si="3"/>
        <v/>
      </c>
      <c r="Q17" s="98" t="str">
        <f t="shared" si="4"/>
        <v/>
      </c>
      <c r="R17" s="98" t="str">
        <f t="shared" si="5"/>
        <v/>
      </c>
    </row>
    <row r="18" spans="1:18">
      <c r="A18" s="27" t="s">
        <v>60</v>
      </c>
      <c r="B18" s="28" t="s">
        <v>47</v>
      </c>
      <c r="C18" s="92">
        <v>45000</v>
      </c>
      <c r="D18" s="99">
        <v>43833</v>
      </c>
      <c r="E18" s="94" t="s">
        <v>13</v>
      </c>
      <c r="F18" s="95">
        <v>0.1</v>
      </c>
      <c r="G18" s="100">
        <v>0</v>
      </c>
      <c r="H18" s="32">
        <v>9000</v>
      </c>
      <c r="I18" s="32">
        <f t="shared" si="6"/>
        <v>9000</v>
      </c>
      <c r="J18" s="96"/>
      <c r="K18" s="96">
        <v>4500</v>
      </c>
      <c r="L18" s="33">
        <f t="shared" si="0"/>
        <v>4500</v>
      </c>
      <c r="M18" s="97">
        <f t="shared" si="7"/>
        <v>36000</v>
      </c>
      <c r="N18" s="33">
        <f t="shared" si="1"/>
        <v>40500</v>
      </c>
      <c r="O18" s="98">
        <f t="shared" si="2"/>
        <v>4500</v>
      </c>
      <c r="P18" s="98" t="str">
        <f t="shared" si="3"/>
        <v/>
      </c>
      <c r="Q18" s="98" t="str">
        <f t="shared" si="4"/>
        <v/>
      </c>
      <c r="R18" s="98" t="str">
        <f t="shared" si="5"/>
        <v/>
      </c>
    </row>
    <row r="19" spans="1:18" ht="25.5">
      <c r="A19" s="27" t="s">
        <v>61</v>
      </c>
      <c r="B19" s="28" t="s">
        <v>55</v>
      </c>
      <c r="C19" s="92">
        <v>1440000</v>
      </c>
      <c r="D19" s="93">
        <v>43839</v>
      </c>
      <c r="E19" s="94" t="s">
        <v>14</v>
      </c>
      <c r="F19" s="95">
        <v>0.15</v>
      </c>
      <c r="G19" s="100">
        <v>0</v>
      </c>
      <c r="H19" s="32">
        <v>144000</v>
      </c>
      <c r="I19" s="32">
        <f t="shared" si="6"/>
        <v>144000</v>
      </c>
      <c r="J19" s="96"/>
      <c r="K19" s="96">
        <v>144000</v>
      </c>
      <c r="L19" s="33">
        <f t="shared" si="0"/>
        <v>144000</v>
      </c>
      <c r="M19" s="97">
        <f t="shared" si="7"/>
        <v>1296000</v>
      </c>
      <c r="N19" s="33">
        <f t="shared" si="1"/>
        <v>1296000</v>
      </c>
      <c r="O19" s="98" t="str">
        <f t="shared" si="2"/>
        <v/>
      </c>
      <c r="P19" s="98">
        <f t="shared" si="3"/>
        <v>144000</v>
      </c>
      <c r="Q19" s="98" t="str">
        <f t="shared" si="4"/>
        <v/>
      </c>
      <c r="R19" s="98" t="str">
        <f t="shared" si="5"/>
        <v/>
      </c>
    </row>
    <row r="20" spans="1:18">
      <c r="A20" s="23" t="s">
        <v>65</v>
      </c>
      <c r="B20" s="19"/>
      <c r="C20" s="30">
        <f>SUM(C8:C19)</f>
        <v>4999000</v>
      </c>
      <c r="D20" s="26"/>
      <c r="E20" s="7"/>
      <c r="F20" s="12"/>
      <c r="G20" s="30">
        <f>SUM(G8:G19)</f>
        <v>381500</v>
      </c>
      <c r="H20" s="30">
        <f t="shared" ref="H20:R20" si="8">SUM(H8:H19)</f>
        <v>563250</v>
      </c>
      <c r="I20" s="30">
        <f t="shared" si="8"/>
        <v>944750</v>
      </c>
      <c r="J20" s="34">
        <f>SUM(J8:J19)</f>
        <v>376200</v>
      </c>
      <c r="K20" s="34">
        <f>SUM(K8:K19)</f>
        <v>540950</v>
      </c>
      <c r="L20" s="101">
        <f>SUM(L8:L19)</f>
        <v>917150</v>
      </c>
      <c r="M20" s="30">
        <f>SUM(M8:M19)</f>
        <v>4054250</v>
      </c>
      <c r="N20" s="34">
        <f>SUM(N8:N19)</f>
        <v>4081850</v>
      </c>
      <c r="O20" s="78">
        <f t="shared" si="8"/>
        <v>28500</v>
      </c>
      <c r="P20" s="78">
        <f t="shared" si="8"/>
        <v>778250</v>
      </c>
      <c r="Q20" s="78">
        <f t="shared" si="8"/>
        <v>0</v>
      </c>
      <c r="R20" s="78">
        <f t="shared" si="8"/>
        <v>110400</v>
      </c>
    </row>
    <row r="21" spans="1:18">
      <c r="A21" s="23"/>
      <c r="B21" s="19"/>
      <c r="C21" s="7"/>
      <c r="D21" s="26"/>
      <c r="E21" s="7"/>
      <c r="F21" s="12"/>
      <c r="G21" s="68"/>
      <c r="H21" s="12"/>
      <c r="I21" s="12"/>
      <c r="J21" s="12"/>
      <c r="K21" s="12"/>
      <c r="L21" s="12"/>
      <c r="M21" s="12"/>
      <c r="N21" s="12"/>
      <c r="O21" s="102"/>
      <c r="P21" s="102"/>
      <c r="Q21" s="105" t="s">
        <v>32</v>
      </c>
      <c r="R21" s="105"/>
    </row>
    <row r="22" spans="1:18">
      <c r="B22" s="18"/>
      <c r="H22" s="2"/>
      <c r="I22" s="2"/>
      <c r="J22" s="2"/>
      <c r="K22" s="2"/>
      <c r="L22" s="2"/>
      <c r="M22" s="2"/>
      <c r="N22" s="2"/>
      <c r="O22" s="2"/>
      <c r="P22" s="2"/>
      <c r="Q22" s="37" t="s">
        <v>264</v>
      </c>
      <c r="R22" s="11">
        <f>C20-J20</f>
        <v>4622800</v>
      </c>
    </row>
    <row r="23" spans="1:18">
      <c r="B23" s="18"/>
      <c r="H23" s="2"/>
      <c r="I23" s="2"/>
      <c r="J23" s="2"/>
      <c r="K23" s="2"/>
      <c r="L23" s="2"/>
      <c r="M23" s="2"/>
      <c r="N23" s="2"/>
      <c r="O23" s="2"/>
      <c r="P23" s="2"/>
      <c r="Q23" s="37" t="s">
        <v>265</v>
      </c>
      <c r="R23" s="11">
        <f>C20-L20</f>
        <v>4081850</v>
      </c>
    </row>
    <row r="24" spans="1:18">
      <c r="B24" s="18"/>
      <c r="H24" s="2"/>
      <c r="I24" s="2"/>
      <c r="J24" s="2"/>
      <c r="K24" s="2"/>
      <c r="L24" s="2"/>
      <c r="M24" s="2"/>
      <c r="N24" s="2"/>
      <c r="O24" s="64"/>
    </row>
  </sheetData>
  <mergeCells count="1">
    <mergeCell ref="Q21:R21"/>
  </mergeCells>
  <dataValidations count="4">
    <dataValidation type="list" allowBlank="1" showInputMessage="1" showErrorMessage="1" sqref="E11:E12 E17:E18">
      <formula1>$B$57:$B$60</formula1>
    </dataValidation>
    <dataValidation allowBlank="1" showInputMessage="1" showErrorMessage="1" promptTitle="Poreske grupe" prompt="Izaberite u koju poresku grupu spada osnovno sredstvo" sqref="E6:E7"/>
    <dataValidation type="list" allowBlank="1" showInputMessage="1" showErrorMessage="1" sqref="E16">
      <formula1>$B$56:$B$59</formula1>
    </dataValidation>
    <dataValidation type="list" allowBlank="1" showInputMessage="1" showErrorMessage="1" sqref="E8:E10 E13:E15 E19">
      <formula1>$B$36:$B$39</formula1>
    </dataValidation>
  </dataValidations>
  <pageMargins left="0.31496062992125984" right="0.31496062992125984" top="0.74803149606299213" bottom="0.74803149606299213" header="0.31496062992125984" footer="0.31496062992125984"/>
  <pageSetup scale="50" orientation="landscape" r:id="rId1"/>
</worksheet>
</file>

<file path=xl/worksheets/sheet4.xml><?xml version="1.0" encoding="utf-8"?>
<worksheet xmlns="http://schemas.openxmlformats.org/spreadsheetml/2006/main" xmlns:r="http://schemas.openxmlformats.org/officeDocument/2006/relationships">
  <sheetPr>
    <tabColor theme="7" tint="0.39997558519241921"/>
  </sheetPr>
  <dimension ref="A1:O20"/>
  <sheetViews>
    <sheetView zoomScale="70" zoomScaleNormal="70" workbookViewId="0">
      <selection activeCell="C18" sqref="C18"/>
    </sheetView>
  </sheetViews>
  <sheetFormatPr defaultRowHeight="12.75"/>
  <cols>
    <col min="1" max="1" width="8.85546875" style="20" bestFit="1" customWidth="1"/>
    <col min="2" max="2" width="27.5703125" customWidth="1"/>
    <col min="3" max="3" width="12.140625" bestFit="1" customWidth="1"/>
    <col min="4" max="4" width="9.5703125" style="25" customWidth="1"/>
    <col min="6" max="6" width="10.85546875" customWidth="1"/>
    <col min="7" max="7" width="13.42578125" customWidth="1"/>
    <col min="8" max="8" width="14" bestFit="1" customWidth="1"/>
    <col min="9" max="9" width="15.42578125" customWidth="1"/>
    <col min="10" max="11" width="19" customWidth="1"/>
    <col min="12" max="14" width="15.85546875" customWidth="1"/>
    <col min="15" max="15" width="16.140625" customWidth="1"/>
  </cols>
  <sheetData>
    <row r="1" spans="1:15">
      <c r="B1" s="24" t="s">
        <v>62</v>
      </c>
    </row>
    <row r="2" spans="1:15">
      <c r="B2" s="18"/>
    </row>
    <row r="3" spans="1:15">
      <c r="B3" s="21" t="s">
        <v>39</v>
      </c>
    </row>
    <row r="4" spans="1:15">
      <c r="A4" s="21"/>
      <c r="B4" s="18" t="s">
        <v>26</v>
      </c>
      <c r="F4" s="88">
        <v>44196</v>
      </c>
      <c r="O4" s="5"/>
    </row>
    <row r="5" spans="1:15">
      <c r="B5" s="18"/>
    </row>
    <row r="6" spans="1:15" ht="102">
      <c r="A6" s="22" t="s">
        <v>8</v>
      </c>
      <c r="B6" s="6" t="s">
        <v>25</v>
      </c>
      <c r="C6" s="89" t="s">
        <v>70</v>
      </c>
      <c r="D6" s="80" t="s">
        <v>27</v>
      </c>
      <c r="E6" s="29" t="s">
        <v>67</v>
      </c>
      <c r="F6" s="29" t="s">
        <v>69</v>
      </c>
      <c r="G6" s="91" t="s">
        <v>252</v>
      </c>
      <c r="H6" s="91" t="s">
        <v>71</v>
      </c>
      <c r="I6" s="91" t="s">
        <v>253</v>
      </c>
      <c r="J6" s="35" t="s">
        <v>254</v>
      </c>
      <c r="K6" s="35" t="s">
        <v>255</v>
      </c>
      <c r="L6" s="35" t="s">
        <v>256</v>
      </c>
      <c r="M6" s="91" t="s">
        <v>257</v>
      </c>
      <c r="N6" s="35" t="s">
        <v>258</v>
      </c>
      <c r="O6" s="29" t="s">
        <v>266</v>
      </c>
    </row>
    <row r="7" spans="1:15" ht="68.099999999999994" customHeight="1">
      <c r="A7" s="22" t="s">
        <v>68</v>
      </c>
      <c r="B7" s="6">
        <v>2</v>
      </c>
      <c r="C7" s="89">
        <v>3</v>
      </c>
      <c r="D7" s="29">
        <v>4</v>
      </c>
      <c r="E7" s="29">
        <v>5</v>
      </c>
      <c r="F7" s="29">
        <v>6</v>
      </c>
      <c r="G7" s="91">
        <v>7</v>
      </c>
      <c r="H7" s="91">
        <v>8</v>
      </c>
      <c r="I7" s="91">
        <v>9</v>
      </c>
      <c r="J7" s="35" t="s">
        <v>259</v>
      </c>
      <c r="K7" s="35" t="s">
        <v>260</v>
      </c>
      <c r="L7" s="35" t="s">
        <v>261</v>
      </c>
      <c r="M7" s="91" t="s">
        <v>262</v>
      </c>
      <c r="N7" s="35" t="s">
        <v>263</v>
      </c>
      <c r="O7" s="29" t="s">
        <v>267</v>
      </c>
    </row>
    <row r="8" spans="1:15">
      <c r="A8" s="27" t="s">
        <v>42</v>
      </c>
      <c r="B8" s="28" t="s">
        <v>40</v>
      </c>
      <c r="C8" s="92">
        <v>120000</v>
      </c>
      <c r="D8" s="84">
        <v>43468</v>
      </c>
      <c r="E8" s="82" t="s">
        <v>15</v>
      </c>
      <c r="F8" s="83">
        <v>0.3</v>
      </c>
      <c r="G8" s="32">
        <v>30000</v>
      </c>
      <c r="H8" s="32">
        <v>30000</v>
      </c>
      <c r="I8" s="32">
        <f>G8+H8</f>
        <v>60000</v>
      </c>
      <c r="J8" s="32">
        <v>30000</v>
      </c>
      <c r="K8" s="32">
        <v>30000</v>
      </c>
      <c r="L8" s="33">
        <f t="shared" ref="L8:L9" si="0">J8+K8</f>
        <v>60000</v>
      </c>
      <c r="M8" s="97">
        <f>C8-I8</f>
        <v>60000</v>
      </c>
      <c r="N8" s="33">
        <f t="shared" ref="N8:N9" si="1">C8-L8</f>
        <v>60000</v>
      </c>
      <c r="O8" s="87">
        <f>N8-M8</f>
        <v>0</v>
      </c>
    </row>
    <row r="9" spans="1:15">
      <c r="A9" s="27" t="s">
        <v>46</v>
      </c>
      <c r="B9" s="28" t="s">
        <v>54</v>
      </c>
      <c r="C9" s="92">
        <v>50000</v>
      </c>
      <c r="D9" s="84">
        <v>43468</v>
      </c>
      <c r="E9" s="82" t="s">
        <v>13</v>
      </c>
      <c r="F9" s="83">
        <v>0.1</v>
      </c>
      <c r="G9" s="32">
        <v>5000</v>
      </c>
      <c r="H9" s="32">
        <v>5000</v>
      </c>
      <c r="I9" s="32">
        <f t="shared" ref="I9" si="2">G9+H9</f>
        <v>10000</v>
      </c>
      <c r="J9" s="32">
        <v>5000</v>
      </c>
      <c r="K9" s="32">
        <v>5000</v>
      </c>
      <c r="L9" s="33">
        <f t="shared" si="0"/>
        <v>10000</v>
      </c>
      <c r="M9" s="97">
        <f t="shared" ref="M9" si="3">C9-I9</f>
        <v>40000</v>
      </c>
      <c r="N9" s="33">
        <f t="shared" si="1"/>
        <v>40000</v>
      </c>
      <c r="O9" s="103">
        <f>N9-M9</f>
        <v>0</v>
      </c>
    </row>
    <row r="10" spans="1:15">
      <c r="A10" s="23" t="s">
        <v>65</v>
      </c>
      <c r="B10" s="19"/>
      <c r="C10" s="30">
        <f>SUM(C8:C9)</f>
        <v>170000</v>
      </c>
      <c r="D10" s="26"/>
      <c r="E10" s="7"/>
      <c r="F10" s="12"/>
      <c r="G10" s="30">
        <f t="shared" ref="G10:O10" si="4">SUM(G8:G9)</f>
        <v>35000</v>
      </c>
      <c r="H10" s="30">
        <f t="shared" si="4"/>
        <v>35000</v>
      </c>
      <c r="I10" s="30">
        <f t="shared" si="4"/>
        <v>70000</v>
      </c>
      <c r="J10" s="34">
        <f t="shared" si="4"/>
        <v>35000</v>
      </c>
      <c r="K10" s="34">
        <f t="shared" si="4"/>
        <v>35000</v>
      </c>
      <c r="L10" s="101">
        <f t="shared" si="4"/>
        <v>70000</v>
      </c>
      <c r="M10" s="30">
        <f t="shared" si="4"/>
        <v>100000</v>
      </c>
      <c r="N10" s="34">
        <f t="shared" si="4"/>
        <v>100000</v>
      </c>
      <c r="O10" s="30">
        <f t="shared" si="4"/>
        <v>0</v>
      </c>
    </row>
    <row r="11" spans="1:15">
      <c r="A11" s="23"/>
      <c r="B11" s="19"/>
      <c r="C11" s="7"/>
      <c r="D11" s="26"/>
      <c r="E11" s="7"/>
      <c r="F11" s="12"/>
      <c r="G11" s="68"/>
      <c r="H11" s="12"/>
      <c r="I11" s="12"/>
      <c r="J11" s="12"/>
      <c r="K11" s="12"/>
      <c r="L11" s="12"/>
      <c r="M11" s="12"/>
      <c r="N11" s="12"/>
      <c r="O11" s="10"/>
    </row>
    <row r="12" spans="1:15">
      <c r="B12" s="18"/>
      <c r="H12" s="2"/>
      <c r="I12" s="2"/>
      <c r="J12" s="2"/>
      <c r="K12" s="2"/>
      <c r="L12" s="2"/>
      <c r="M12" s="2"/>
    </row>
    <row r="13" spans="1:15">
      <c r="B13" s="18"/>
      <c r="H13" s="2"/>
      <c r="I13" s="2"/>
      <c r="J13" s="2"/>
      <c r="K13" s="2"/>
      <c r="L13" s="2"/>
      <c r="M13" s="2"/>
    </row>
    <row r="14" spans="1:15">
      <c r="B14" s="18"/>
      <c r="H14" s="2"/>
      <c r="I14" s="2"/>
      <c r="J14" s="2"/>
      <c r="K14" s="2"/>
      <c r="L14" s="2"/>
      <c r="M14" s="2"/>
    </row>
    <row r="20" spans="14:14">
      <c r="N20" s="18"/>
    </row>
  </sheetData>
  <dataValidations count="3">
    <dataValidation allowBlank="1" showInputMessage="1" showErrorMessage="1" promptTitle="Poreske grupe" prompt="Izaberite u koju poresku grupu spada osnovno sredstvo" sqref="E6:E7"/>
    <dataValidation type="list" allowBlank="1" showInputMessage="1" showErrorMessage="1" sqref="E8">
      <formula1>$B$26:$B$29</formula1>
    </dataValidation>
    <dataValidation type="list" allowBlank="1" showInputMessage="1" showErrorMessage="1" sqref="E9">
      <formula1>$B$47:$B$50</formula1>
    </dataValidation>
  </dataValidations>
  <pageMargins left="0.31496062992125984" right="0.31496062992125984" top="0.74803149606299213" bottom="0.74803149606299213" header="0.31496062992125984" footer="0.31496062992125984"/>
  <pageSetup scale="59" orientation="landscape" r:id="rId1"/>
  <drawing r:id="rId2"/>
</worksheet>
</file>

<file path=xl/worksheets/sheet5.xml><?xml version="1.0" encoding="utf-8"?>
<worksheet xmlns="http://schemas.openxmlformats.org/spreadsheetml/2006/main" xmlns:r="http://schemas.openxmlformats.org/officeDocument/2006/relationships">
  <sheetPr>
    <tabColor theme="8" tint="0.39997558519241921"/>
  </sheetPr>
  <dimension ref="A1:J32"/>
  <sheetViews>
    <sheetView topLeftCell="A16" workbookViewId="0">
      <selection activeCell="I30" sqref="I30"/>
    </sheetView>
  </sheetViews>
  <sheetFormatPr defaultRowHeight="12.75"/>
  <sheetData>
    <row r="1" spans="1:10" ht="15.75">
      <c r="A1" s="1"/>
      <c r="H1" s="16" t="s">
        <v>33</v>
      </c>
    </row>
    <row r="2" spans="1:10">
      <c r="A2" s="1"/>
    </row>
    <row r="5" spans="1:10" ht="15">
      <c r="A5" s="110" t="str">
        <f>"PODACI O OBRAČUNATOJ AMORTIZACIJI STALNIH SREDSTAVA"</f>
        <v>PODACI O OBRAČUNATOJ AMORTIZACIJI STALNIH SREDSTAVA</v>
      </c>
      <c r="B5" s="110"/>
      <c r="C5" s="110"/>
      <c r="D5" s="110"/>
      <c r="E5" s="110"/>
      <c r="F5" s="110"/>
      <c r="G5" s="110"/>
      <c r="H5" s="110"/>
      <c r="I5" s="110"/>
      <c r="J5" s="110"/>
    </row>
    <row r="6" spans="1:10" ht="34.5" customHeight="1">
      <c r="A6" s="111" t="s">
        <v>63</v>
      </c>
      <c r="B6" s="111"/>
      <c r="C6" s="111"/>
      <c r="D6" s="111"/>
      <c r="E6" s="111"/>
      <c r="F6" s="111"/>
      <c r="G6" s="111"/>
      <c r="H6" s="111"/>
      <c r="I6" s="111"/>
      <c r="J6" s="111"/>
    </row>
    <row r="7" spans="1:10" ht="14.1" customHeight="1">
      <c r="A7" s="17"/>
      <c r="B7" s="17"/>
      <c r="C7" s="17"/>
      <c r="D7" s="17"/>
      <c r="E7" s="17"/>
      <c r="F7" s="17"/>
      <c r="G7" s="17"/>
      <c r="H7" s="17"/>
      <c r="I7" s="17"/>
      <c r="J7" s="17"/>
    </row>
    <row r="8" spans="1:10" ht="14.1" customHeight="1">
      <c r="A8" s="17"/>
      <c r="B8" s="17"/>
      <c r="C8" s="17"/>
      <c r="D8" s="17"/>
      <c r="E8" s="17"/>
      <c r="F8" s="17"/>
      <c r="G8" s="17"/>
      <c r="H8" s="17"/>
      <c r="I8" s="17"/>
      <c r="J8" s="17"/>
    </row>
    <row r="9" spans="1:10">
      <c r="A9" s="1"/>
    </row>
    <row r="11" spans="1:10">
      <c r="A11" s="112" t="s">
        <v>9</v>
      </c>
      <c r="B11" s="114" t="s">
        <v>19</v>
      </c>
      <c r="C11" s="115"/>
      <c r="D11" s="114" t="s">
        <v>34</v>
      </c>
      <c r="E11" s="118"/>
      <c r="F11" s="118"/>
      <c r="G11" s="118"/>
      <c r="H11" s="118"/>
      <c r="I11" s="118"/>
      <c r="J11" s="119"/>
    </row>
    <row r="12" spans="1:10">
      <c r="A12" s="113"/>
      <c r="B12" s="116"/>
      <c r="C12" s="117"/>
      <c r="D12" s="116"/>
      <c r="E12" s="120"/>
      <c r="F12" s="120"/>
      <c r="G12" s="120"/>
      <c r="H12" s="120"/>
      <c r="I12" s="120"/>
      <c r="J12" s="121"/>
    </row>
    <row r="13" spans="1:10">
      <c r="A13" s="13">
        <v>1</v>
      </c>
      <c r="B13" s="106">
        <v>2</v>
      </c>
      <c r="C13" s="107"/>
      <c r="D13" s="106">
        <v>3</v>
      </c>
      <c r="E13" s="108"/>
      <c r="F13" s="108"/>
      <c r="G13" s="108"/>
      <c r="H13" s="108"/>
      <c r="I13" s="108"/>
      <c r="J13" s="109"/>
    </row>
    <row r="14" spans="1:10" ht="70.7" customHeight="1">
      <c r="A14" s="14" t="s">
        <v>10</v>
      </c>
      <c r="B14" s="122" t="s">
        <v>35</v>
      </c>
      <c r="C14" s="123"/>
      <c r="D14" s="124">
        <f>OBRAČUN!P22</f>
        <v>540950</v>
      </c>
      <c r="E14" s="125"/>
      <c r="F14" s="125"/>
      <c r="G14" s="125"/>
      <c r="H14" s="125"/>
      <c r="I14" s="125"/>
      <c r="J14" s="125"/>
    </row>
    <row r="15" spans="1:10" ht="70.7" customHeight="1">
      <c r="A15" s="15" t="s">
        <v>11</v>
      </c>
      <c r="B15" s="122" t="s">
        <v>36</v>
      </c>
      <c r="C15" s="123"/>
      <c r="D15" s="124">
        <v>0</v>
      </c>
      <c r="E15" s="125"/>
      <c r="F15" s="125"/>
      <c r="G15" s="125"/>
      <c r="H15" s="125"/>
      <c r="I15" s="125"/>
      <c r="J15" s="125"/>
    </row>
    <row r="16" spans="1:10" ht="70.7" customHeight="1">
      <c r="A16" s="15" t="s">
        <v>12</v>
      </c>
      <c r="B16" s="122" t="s">
        <v>37</v>
      </c>
      <c r="C16" s="123"/>
      <c r="D16" s="124">
        <f>D14-D15</f>
        <v>540950</v>
      </c>
      <c r="E16" s="125"/>
      <c r="F16" s="125"/>
      <c r="G16" s="125"/>
      <c r="H16" s="125"/>
      <c r="I16" s="125"/>
      <c r="J16" s="125"/>
    </row>
    <row r="19" spans="1:10">
      <c r="A19" s="126"/>
      <c r="B19" s="127"/>
      <c r="C19" s="128"/>
      <c r="D19" s="129"/>
      <c r="E19" s="130"/>
      <c r="F19" s="130"/>
      <c r="G19" s="8"/>
      <c r="H19" s="8"/>
      <c r="I19" s="131"/>
      <c r="J19" s="131"/>
    </row>
    <row r="20" spans="1:10">
      <c r="F20" s="9"/>
      <c r="G20" s="9"/>
      <c r="H20" s="9"/>
      <c r="I20" s="135"/>
      <c r="J20" s="135"/>
    </row>
    <row r="32" spans="1:10">
      <c r="A32" s="132" t="s">
        <v>38</v>
      </c>
      <c r="B32" s="133"/>
      <c r="C32" s="134"/>
      <c r="E32" s="4" t="s">
        <v>16</v>
      </c>
    </row>
  </sheetData>
  <mergeCells count="18">
    <mergeCell ref="A19:C19"/>
    <mergeCell ref="D19:F19"/>
    <mergeCell ref="I19:J19"/>
    <mergeCell ref="A32:C32"/>
    <mergeCell ref="I20:J20"/>
    <mergeCell ref="B14:C14"/>
    <mergeCell ref="D14:J14"/>
    <mergeCell ref="B15:C15"/>
    <mergeCell ref="D15:J15"/>
    <mergeCell ref="B16:C16"/>
    <mergeCell ref="D16:J16"/>
    <mergeCell ref="B13:C13"/>
    <mergeCell ref="D13:J13"/>
    <mergeCell ref="A5:J5"/>
    <mergeCell ref="A6:J6"/>
    <mergeCell ref="A11:A12"/>
    <mergeCell ref="B11:C12"/>
    <mergeCell ref="D11:J12"/>
  </mergeCells>
  <pageMargins left="0.31496062992125984" right="0.31496062992125984" top="0.74803149606299213" bottom="0.74803149606299213" header="0.31496062992125984" footer="0.31496062992125984"/>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sheetPr>
    <tabColor theme="9" tint="0.59999389629810485"/>
  </sheetPr>
  <dimension ref="A1:C80"/>
  <sheetViews>
    <sheetView topLeftCell="A73" workbookViewId="0">
      <selection activeCell="B28" sqref="B28"/>
    </sheetView>
  </sheetViews>
  <sheetFormatPr defaultColWidth="9.140625" defaultRowHeight="15"/>
  <cols>
    <col min="1" max="1" width="14.5703125" style="40" customWidth="1"/>
    <col min="2" max="2" width="123" style="50" customWidth="1"/>
    <col min="3" max="3" width="19.5703125" style="40" customWidth="1"/>
    <col min="4" max="16384" width="9.140625" style="40"/>
  </cols>
  <sheetData>
    <row r="1" spans="1:3">
      <c r="A1" s="38"/>
      <c r="B1" s="39" t="s">
        <v>78</v>
      </c>
      <c r="C1" s="38"/>
    </row>
    <row r="2" spans="1:3">
      <c r="A2" s="41" t="s">
        <v>79</v>
      </c>
      <c r="B2" s="42" t="s">
        <v>80</v>
      </c>
      <c r="C2" s="38"/>
    </row>
    <row r="3" spans="1:3">
      <c r="A3" s="41">
        <v>1</v>
      </c>
      <c r="B3" s="39">
        <v>2</v>
      </c>
      <c r="C3" s="38"/>
    </row>
    <row r="4" spans="1:3" ht="24.95" customHeight="1">
      <c r="A4" s="41"/>
      <c r="B4" s="43" t="s">
        <v>81</v>
      </c>
      <c r="C4" s="44"/>
    </row>
    <row r="5" spans="1:3" ht="24.95" customHeight="1">
      <c r="A5" s="41"/>
      <c r="B5" s="43" t="s">
        <v>82</v>
      </c>
      <c r="C5" s="38"/>
    </row>
    <row r="6" spans="1:3" ht="24.95" customHeight="1">
      <c r="A6" s="45">
        <v>1</v>
      </c>
      <c r="B6" s="46" t="s">
        <v>251</v>
      </c>
      <c r="C6" s="44">
        <v>654170</v>
      </c>
    </row>
    <row r="7" spans="1:3" ht="30.75" customHeight="1">
      <c r="A7" s="41">
        <v>2</v>
      </c>
      <c r="B7" s="43" t="s">
        <v>83</v>
      </c>
      <c r="C7" s="38"/>
    </row>
    <row r="8" spans="1:3" ht="24.95" customHeight="1">
      <c r="A8" s="41">
        <v>3</v>
      </c>
      <c r="B8" s="43" t="s">
        <v>84</v>
      </c>
      <c r="C8" s="38"/>
    </row>
    <row r="9" spans="1:3" ht="24.95" customHeight="1">
      <c r="A9" s="41"/>
      <c r="B9" s="43" t="s">
        <v>85</v>
      </c>
      <c r="C9" s="38"/>
    </row>
    <row r="10" spans="1:3" ht="24.95" customHeight="1">
      <c r="A10" s="41">
        <v>4</v>
      </c>
      <c r="B10" s="43" t="s">
        <v>86</v>
      </c>
      <c r="C10" s="38"/>
    </row>
    <row r="11" spans="1:3" ht="24.95" customHeight="1">
      <c r="A11" s="41">
        <v>5</v>
      </c>
      <c r="B11" s="43" t="s">
        <v>87</v>
      </c>
      <c r="C11" s="38"/>
    </row>
    <row r="12" spans="1:3" ht="24.95" customHeight="1">
      <c r="A12" s="45"/>
      <c r="B12" s="46" t="s">
        <v>88</v>
      </c>
      <c r="C12" s="38"/>
    </row>
    <row r="13" spans="1:3" ht="24.95" customHeight="1">
      <c r="A13" s="41">
        <v>6</v>
      </c>
      <c r="B13" s="43" t="s">
        <v>89</v>
      </c>
      <c r="C13" s="38"/>
    </row>
    <row r="14" spans="1:3" ht="24.95" customHeight="1">
      <c r="A14" s="41">
        <v>7</v>
      </c>
      <c r="B14" s="43" t="s">
        <v>90</v>
      </c>
      <c r="C14" s="38"/>
    </row>
    <row r="15" spans="1:3" ht="24.95" customHeight="1">
      <c r="A15" s="41">
        <v>8</v>
      </c>
      <c r="B15" s="43" t="s">
        <v>91</v>
      </c>
      <c r="C15" s="38"/>
    </row>
    <row r="16" spans="1:3" ht="24.95" customHeight="1">
      <c r="A16" s="41">
        <v>9</v>
      </c>
      <c r="B16" s="43" t="s">
        <v>92</v>
      </c>
      <c r="C16" s="38"/>
    </row>
    <row r="17" spans="1:3" ht="24.95" customHeight="1">
      <c r="A17" s="41">
        <v>10</v>
      </c>
      <c r="B17" s="47" t="s">
        <v>93</v>
      </c>
      <c r="C17" s="44"/>
    </row>
    <row r="18" spans="1:3" ht="37.5" customHeight="1">
      <c r="A18" s="41">
        <v>11</v>
      </c>
      <c r="B18" s="43" t="s">
        <v>94</v>
      </c>
      <c r="C18" s="38"/>
    </row>
    <row r="19" spans="1:3" ht="24.95" customHeight="1">
      <c r="A19" s="41">
        <v>12</v>
      </c>
      <c r="B19" s="43" t="s">
        <v>95</v>
      </c>
      <c r="C19" s="38"/>
    </row>
    <row r="20" spans="1:3" ht="24.95" customHeight="1">
      <c r="A20" s="41">
        <v>13</v>
      </c>
      <c r="B20" s="43" t="s">
        <v>96</v>
      </c>
      <c r="C20" s="38"/>
    </row>
    <row r="21" spans="1:3" ht="24.95" customHeight="1">
      <c r="A21" s="41">
        <v>14</v>
      </c>
      <c r="B21" s="43" t="s">
        <v>97</v>
      </c>
      <c r="C21" s="38"/>
    </row>
    <row r="22" spans="1:3" ht="39.75" customHeight="1">
      <c r="A22" s="41">
        <v>15</v>
      </c>
      <c r="B22" s="43" t="s">
        <v>98</v>
      </c>
      <c r="C22" s="38"/>
    </row>
    <row r="23" spans="1:3" ht="24.95" customHeight="1">
      <c r="A23" s="41">
        <v>16</v>
      </c>
      <c r="B23" s="43" t="s">
        <v>99</v>
      </c>
      <c r="C23" s="38"/>
    </row>
    <row r="24" spans="1:3" ht="33" customHeight="1">
      <c r="A24" s="41">
        <v>17</v>
      </c>
      <c r="B24" s="47" t="s">
        <v>100</v>
      </c>
      <c r="C24" s="38"/>
    </row>
    <row r="25" spans="1:3" ht="31.5" customHeight="1">
      <c r="A25" s="41">
        <v>18</v>
      </c>
      <c r="B25" s="48" t="s">
        <v>101</v>
      </c>
      <c r="C25" s="44"/>
    </row>
    <row r="26" spans="1:3" ht="38.25" customHeight="1">
      <c r="A26" s="41">
        <v>19</v>
      </c>
      <c r="B26" s="43" t="s">
        <v>102</v>
      </c>
      <c r="C26" s="44"/>
    </row>
    <row r="27" spans="1:3" ht="24.95" customHeight="1">
      <c r="A27" s="41">
        <v>20</v>
      </c>
      <c r="B27" s="46" t="s">
        <v>103</v>
      </c>
      <c r="C27" s="75">
        <f>OBRAČUN!J20</f>
        <v>563250</v>
      </c>
    </row>
    <row r="28" spans="1:3" ht="24.95" customHeight="1">
      <c r="A28" s="41">
        <v>21</v>
      </c>
      <c r="B28" s="46" t="s">
        <v>268</v>
      </c>
      <c r="C28" s="75">
        <f>POA!D16</f>
        <v>540950</v>
      </c>
    </row>
    <row r="29" spans="1:3" ht="34.5" customHeight="1">
      <c r="A29" s="41">
        <v>22</v>
      </c>
      <c r="B29" s="43" t="s">
        <v>104</v>
      </c>
      <c r="C29" s="38"/>
    </row>
    <row r="30" spans="1:3" ht="24.95" customHeight="1">
      <c r="A30" s="41">
        <v>23</v>
      </c>
      <c r="B30" s="43" t="s">
        <v>105</v>
      </c>
      <c r="C30" s="38"/>
    </row>
    <row r="31" spans="1:3" ht="24.95" customHeight="1">
      <c r="A31" s="41">
        <v>24</v>
      </c>
      <c r="B31" s="43" t="s">
        <v>106</v>
      </c>
      <c r="C31" s="44"/>
    </row>
    <row r="32" spans="1:3" ht="33" customHeight="1">
      <c r="A32" s="41">
        <v>25</v>
      </c>
      <c r="B32" s="43" t="s">
        <v>107</v>
      </c>
      <c r="C32" s="38"/>
    </row>
    <row r="33" spans="1:3" ht="24.95" customHeight="1">
      <c r="A33" s="41">
        <v>26</v>
      </c>
      <c r="B33" s="43" t="s">
        <v>108</v>
      </c>
      <c r="C33" s="38"/>
    </row>
    <row r="34" spans="1:3" ht="52.5" customHeight="1">
      <c r="A34" s="41">
        <v>27</v>
      </c>
      <c r="B34" s="43" t="s">
        <v>109</v>
      </c>
      <c r="C34" s="38"/>
    </row>
    <row r="35" spans="1:3" ht="47.25" customHeight="1">
      <c r="A35" s="41">
        <v>28</v>
      </c>
      <c r="B35" s="43" t="s">
        <v>110</v>
      </c>
      <c r="C35" s="38"/>
    </row>
    <row r="36" spans="1:3" ht="48.75" customHeight="1">
      <c r="A36" s="41">
        <v>29</v>
      </c>
      <c r="B36" s="43" t="s">
        <v>111</v>
      </c>
      <c r="C36" s="38"/>
    </row>
    <row r="37" spans="1:3" ht="44.25" customHeight="1">
      <c r="A37" s="41">
        <v>30</v>
      </c>
      <c r="B37" s="43" t="s">
        <v>112</v>
      </c>
      <c r="C37" s="38"/>
    </row>
    <row r="38" spans="1:3" ht="38.25" customHeight="1">
      <c r="A38" s="41">
        <v>31</v>
      </c>
      <c r="B38" s="43" t="s">
        <v>113</v>
      </c>
      <c r="C38" s="38"/>
    </row>
    <row r="39" spans="1:3" ht="54.75" customHeight="1">
      <c r="A39" s="41">
        <v>32</v>
      </c>
      <c r="B39" s="43" t="s">
        <v>114</v>
      </c>
      <c r="C39" s="38"/>
    </row>
    <row r="40" spans="1:3" ht="24.95" customHeight="1">
      <c r="A40" s="41">
        <v>33</v>
      </c>
      <c r="B40" s="43" t="s">
        <v>115</v>
      </c>
      <c r="C40" s="38"/>
    </row>
    <row r="41" spans="1:3" ht="34.5" customHeight="1">
      <c r="A41" s="41">
        <v>34</v>
      </c>
      <c r="B41" s="43" t="s">
        <v>116</v>
      </c>
      <c r="C41" s="38"/>
    </row>
    <row r="42" spans="1:3" ht="24.95" customHeight="1">
      <c r="A42" s="41">
        <v>35</v>
      </c>
      <c r="B42" s="43" t="s">
        <v>117</v>
      </c>
      <c r="C42" s="38"/>
    </row>
    <row r="43" spans="1:3" ht="46.5" customHeight="1">
      <c r="A43" s="41">
        <v>36</v>
      </c>
      <c r="B43" s="43" t="s">
        <v>118</v>
      </c>
      <c r="C43" s="38"/>
    </row>
    <row r="44" spans="1:3" ht="46.5" customHeight="1">
      <c r="A44" s="41"/>
      <c r="B44" s="43" t="s">
        <v>119</v>
      </c>
      <c r="C44" s="38"/>
    </row>
    <row r="45" spans="1:3" ht="33.75" customHeight="1">
      <c r="A45" s="41">
        <v>37</v>
      </c>
      <c r="B45" s="43" t="s">
        <v>120</v>
      </c>
      <c r="C45" s="38"/>
    </row>
    <row r="46" spans="1:3" ht="34.5" customHeight="1">
      <c r="A46" s="41">
        <v>38</v>
      </c>
      <c r="B46" s="43" t="s">
        <v>121</v>
      </c>
      <c r="C46" s="38"/>
    </row>
    <row r="47" spans="1:3" ht="36" customHeight="1">
      <c r="A47" s="41">
        <v>39</v>
      </c>
      <c r="B47" s="43" t="s">
        <v>122</v>
      </c>
      <c r="C47" s="38"/>
    </row>
    <row r="48" spans="1:3" ht="39.75" customHeight="1">
      <c r="A48" s="41">
        <v>40</v>
      </c>
      <c r="B48" s="43" t="s">
        <v>123</v>
      </c>
      <c r="C48" s="38"/>
    </row>
    <row r="49" spans="1:3" ht="54" customHeight="1">
      <c r="A49" s="41">
        <v>41</v>
      </c>
      <c r="B49" s="43" t="s">
        <v>124</v>
      </c>
      <c r="C49" s="38"/>
    </row>
    <row r="50" spans="1:3" ht="36" customHeight="1">
      <c r="A50" s="41">
        <v>42</v>
      </c>
      <c r="B50" s="43" t="s">
        <v>125</v>
      </c>
      <c r="C50" s="38"/>
    </row>
    <row r="51" spans="1:3" ht="37.5" customHeight="1">
      <c r="A51" s="41">
        <v>43</v>
      </c>
      <c r="B51" s="43" t="s">
        <v>126</v>
      </c>
      <c r="C51" s="38"/>
    </row>
    <row r="52" spans="1:3" ht="35.25" customHeight="1">
      <c r="A52" s="41">
        <v>44</v>
      </c>
      <c r="B52" s="43" t="s">
        <v>127</v>
      </c>
      <c r="C52" s="38"/>
    </row>
    <row r="53" spans="1:3" ht="24.95" customHeight="1">
      <c r="A53" s="41">
        <v>45</v>
      </c>
      <c r="B53" s="43" t="s">
        <v>128</v>
      </c>
      <c r="C53" s="38"/>
    </row>
    <row r="54" spans="1:3" ht="38.25" customHeight="1">
      <c r="A54" s="41">
        <v>46</v>
      </c>
      <c r="B54" s="43" t="s">
        <v>129</v>
      </c>
      <c r="C54" s="38"/>
    </row>
    <row r="55" spans="1:3" ht="38.25" customHeight="1">
      <c r="A55" s="41"/>
      <c r="B55" s="43" t="s">
        <v>130</v>
      </c>
      <c r="C55" s="38"/>
    </row>
    <row r="56" spans="1:3" ht="24.95" customHeight="1">
      <c r="A56" s="41">
        <v>47</v>
      </c>
      <c r="B56" s="43" t="s">
        <v>131</v>
      </c>
      <c r="C56" s="38"/>
    </row>
    <row r="57" spans="1:3" ht="24.95" customHeight="1">
      <c r="A57" s="41">
        <v>48</v>
      </c>
      <c r="B57" s="43" t="s">
        <v>132</v>
      </c>
      <c r="C57" s="38"/>
    </row>
    <row r="58" spans="1:3" ht="24.95" customHeight="1">
      <c r="A58" s="41">
        <v>49</v>
      </c>
      <c r="B58" s="43" t="s">
        <v>133</v>
      </c>
      <c r="C58" s="38"/>
    </row>
    <row r="59" spans="1:3" ht="24.95" customHeight="1">
      <c r="A59" s="41">
        <v>50</v>
      </c>
      <c r="B59" s="43" t="s">
        <v>134</v>
      </c>
      <c r="C59" s="38"/>
    </row>
    <row r="60" spans="1:3" ht="24.95" customHeight="1">
      <c r="A60" s="41"/>
      <c r="B60" s="43" t="s">
        <v>135</v>
      </c>
      <c r="C60" s="38"/>
    </row>
    <row r="61" spans="1:3" ht="34.5" customHeight="1">
      <c r="A61" s="41">
        <v>51</v>
      </c>
      <c r="B61" s="43" t="s">
        <v>136</v>
      </c>
      <c r="C61" s="38"/>
    </row>
    <row r="62" spans="1:3" ht="24.95" customHeight="1">
      <c r="A62" s="41">
        <v>52</v>
      </c>
      <c r="B62" s="43" t="s">
        <v>137</v>
      </c>
      <c r="C62" s="38"/>
    </row>
    <row r="63" spans="1:3" ht="48" customHeight="1">
      <c r="A63" s="41"/>
      <c r="B63" s="49" t="s">
        <v>138</v>
      </c>
      <c r="C63" s="38"/>
    </row>
    <row r="64" spans="1:3" ht="48" customHeight="1">
      <c r="A64" s="41">
        <v>53</v>
      </c>
      <c r="B64" s="43" t="s">
        <v>139</v>
      </c>
      <c r="C64" s="38"/>
    </row>
    <row r="65" spans="1:3" ht="48" customHeight="1">
      <c r="A65" s="41"/>
      <c r="B65" s="43" t="s">
        <v>140</v>
      </c>
      <c r="C65" s="38"/>
    </row>
    <row r="66" spans="1:3" ht="48" customHeight="1">
      <c r="A66" s="41">
        <v>54</v>
      </c>
      <c r="B66" s="43" t="s">
        <v>141</v>
      </c>
      <c r="C66" s="38"/>
    </row>
    <row r="67" spans="1:3" ht="24.95" customHeight="1">
      <c r="A67" s="38"/>
      <c r="B67" s="43" t="s">
        <v>142</v>
      </c>
      <c r="C67" s="38"/>
    </row>
    <row r="68" spans="1:3" ht="36" customHeight="1">
      <c r="A68" s="41">
        <v>55</v>
      </c>
      <c r="B68" s="43" t="s">
        <v>143</v>
      </c>
      <c r="C68" s="44">
        <f>C6+C27-C28</f>
        <v>676470</v>
      </c>
    </row>
    <row r="69" spans="1:3" ht="24.95" customHeight="1">
      <c r="A69" s="41">
        <v>56</v>
      </c>
      <c r="B69" s="43" t="s">
        <v>144</v>
      </c>
      <c r="C69" s="38"/>
    </row>
    <row r="70" spans="1:3" ht="38.25" customHeight="1">
      <c r="A70" s="41">
        <v>57</v>
      </c>
      <c r="B70" s="43" t="s">
        <v>145</v>
      </c>
      <c r="C70" s="38"/>
    </row>
    <row r="71" spans="1:3" ht="24.95" customHeight="1">
      <c r="A71" s="41">
        <v>58</v>
      </c>
      <c r="B71" s="43" t="s">
        <v>146</v>
      </c>
      <c r="C71" s="44">
        <f>C68-C70</f>
        <v>676470</v>
      </c>
    </row>
    <row r="72" spans="1:3" ht="24.95" customHeight="1">
      <c r="A72" s="41"/>
      <c r="B72" s="43" t="s">
        <v>147</v>
      </c>
      <c r="C72" s="38"/>
    </row>
    <row r="73" spans="1:3" ht="24.95" customHeight="1">
      <c r="A73" s="41">
        <v>59</v>
      </c>
      <c r="B73" s="43" t="s">
        <v>148</v>
      </c>
      <c r="C73" s="38"/>
    </row>
    <row r="74" spans="1:3" ht="24.95" customHeight="1">
      <c r="A74" s="41">
        <v>60</v>
      </c>
      <c r="B74" s="43" t="s">
        <v>149</v>
      </c>
      <c r="C74" s="38"/>
    </row>
    <row r="75" spans="1:3" ht="24.95" customHeight="1">
      <c r="A75" s="41">
        <v>61</v>
      </c>
      <c r="B75" s="43" t="s">
        <v>150</v>
      </c>
      <c r="C75" s="38"/>
    </row>
    <row r="76" spans="1:3" ht="24.95" customHeight="1">
      <c r="A76" s="41">
        <v>62</v>
      </c>
      <c r="B76" s="43" t="s">
        <v>151</v>
      </c>
      <c r="C76" s="38"/>
    </row>
    <row r="77" spans="1:3" ht="24.95" customHeight="1">
      <c r="A77" s="41">
        <v>63</v>
      </c>
      <c r="B77" s="43" t="s">
        <v>152</v>
      </c>
      <c r="C77" s="38"/>
    </row>
    <row r="78" spans="1:3" ht="24.95" customHeight="1">
      <c r="A78" s="41">
        <v>64</v>
      </c>
      <c r="B78" s="43" t="s">
        <v>153</v>
      </c>
      <c r="C78" s="38"/>
    </row>
    <row r="79" spans="1:3" ht="24.95" customHeight="1">
      <c r="A79" s="41"/>
      <c r="B79" s="43" t="s">
        <v>154</v>
      </c>
      <c r="C79" s="38"/>
    </row>
    <row r="80" spans="1:3" ht="24.95" customHeight="1">
      <c r="A80" s="41">
        <v>65</v>
      </c>
      <c r="B80" s="43" t="s">
        <v>155</v>
      </c>
      <c r="C80" s="44">
        <f>C71+C78</f>
        <v>676470</v>
      </c>
    </row>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sheetPr>
    <tabColor theme="9" tint="0.39997558519241921"/>
  </sheetPr>
  <dimension ref="A1:K114"/>
  <sheetViews>
    <sheetView tabSelected="1" topLeftCell="A7" workbookViewId="0">
      <selection activeCell="C16" sqref="C16"/>
    </sheetView>
  </sheetViews>
  <sheetFormatPr defaultRowHeight="12.75"/>
  <cols>
    <col min="1" max="1" width="85.28515625" customWidth="1"/>
    <col min="2" max="2" width="18.42578125" style="58" customWidth="1"/>
    <col min="3" max="3" width="13.28515625" customWidth="1"/>
    <col min="5" max="5" width="9.140625" customWidth="1"/>
  </cols>
  <sheetData>
    <row r="1" spans="1:11">
      <c r="A1" s="51" t="s">
        <v>156</v>
      </c>
      <c r="B1" s="52"/>
      <c r="C1" s="53"/>
    </row>
    <row r="2" spans="1:11">
      <c r="A2" s="54" t="s">
        <v>157</v>
      </c>
      <c r="B2" s="55"/>
      <c r="C2" s="56"/>
    </row>
    <row r="4" spans="1:11" ht="15">
      <c r="A4" s="57" t="s">
        <v>158</v>
      </c>
    </row>
    <row r="5" spans="1:11" ht="15">
      <c r="A5" s="57" t="s">
        <v>159</v>
      </c>
      <c r="B5" s="59"/>
      <c r="C5" s="57"/>
      <c r="D5" s="57"/>
      <c r="E5" s="57"/>
      <c r="F5" s="57"/>
      <c r="G5" s="57"/>
      <c r="H5" s="57"/>
    </row>
    <row r="7" spans="1:11" ht="15">
      <c r="A7" s="57" t="s">
        <v>160</v>
      </c>
      <c r="B7" s="59"/>
      <c r="C7" s="57"/>
    </row>
    <row r="9" spans="1:11" ht="23.25" customHeight="1">
      <c r="A9" s="61" t="s">
        <v>161</v>
      </c>
      <c r="B9" s="62"/>
      <c r="C9" s="63"/>
      <c r="D9" s="60"/>
      <c r="E9" s="60"/>
      <c r="F9" s="60"/>
      <c r="G9" s="60"/>
      <c r="H9" s="60"/>
      <c r="I9" s="60"/>
      <c r="J9" s="60"/>
      <c r="K9" s="60"/>
    </row>
    <row r="10" spans="1:11">
      <c r="A10" s="64" t="s">
        <v>162</v>
      </c>
    </row>
    <row r="11" spans="1:11">
      <c r="A11" t="s">
        <v>163</v>
      </c>
    </row>
    <row r="12" spans="1:11">
      <c r="A12" s="60" t="s">
        <v>164</v>
      </c>
      <c r="B12" s="65"/>
    </row>
    <row r="13" spans="1:11" ht="18" customHeight="1">
      <c r="A13" s="56"/>
      <c r="B13" s="55"/>
    </row>
    <row r="14" spans="1:11" ht="15">
      <c r="A14" s="66" t="s">
        <v>165</v>
      </c>
      <c r="B14" s="67"/>
      <c r="C14" s="57"/>
    </row>
    <row r="15" spans="1:11">
      <c r="A15" s="68" t="s">
        <v>166</v>
      </c>
      <c r="B15" s="62"/>
    </row>
    <row r="16" spans="1:11">
      <c r="A16" s="68"/>
      <c r="B16" s="62"/>
    </row>
    <row r="17" spans="1:7">
      <c r="A17" s="68" t="s">
        <v>167</v>
      </c>
      <c r="B17" s="62"/>
    </row>
    <row r="18" spans="1:7">
      <c r="A18" s="68"/>
      <c r="B18" s="62"/>
    </row>
    <row r="19" spans="1:7">
      <c r="A19" s="68" t="s">
        <v>168</v>
      </c>
      <c r="B19" s="62"/>
    </row>
    <row r="20" spans="1:7">
      <c r="A20" s="68"/>
      <c r="B20" s="62"/>
    </row>
    <row r="21" spans="1:7">
      <c r="A21" s="68" t="s">
        <v>169</v>
      </c>
      <c r="B21" s="62"/>
    </row>
    <row r="22" spans="1:7">
      <c r="A22" s="68"/>
      <c r="B22" s="62"/>
    </row>
    <row r="23" spans="1:7">
      <c r="A23" s="68" t="s">
        <v>170</v>
      </c>
      <c r="B23" s="62"/>
    </row>
    <row r="24" spans="1:7">
      <c r="A24" s="68"/>
      <c r="B24" s="62"/>
    </row>
    <row r="25" spans="1:7" ht="15">
      <c r="A25" s="69" t="s">
        <v>171</v>
      </c>
      <c r="B25" s="70"/>
      <c r="C25" s="57"/>
    </row>
    <row r="26" spans="1:7" ht="15">
      <c r="A26" s="71"/>
      <c r="B26" s="70"/>
      <c r="C26" s="57"/>
    </row>
    <row r="27" spans="1:7">
      <c r="A27" s="68" t="s">
        <v>172</v>
      </c>
      <c r="B27" s="62"/>
    </row>
    <row r="28" spans="1:7">
      <c r="A28" s="68" t="s">
        <v>173</v>
      </c>
      <c r="B28" s="62"/>
    </row>
    <row r="29" spans="1:7">
      <c r="A29" s="68" t="s">
        <v>174</v>
      </c>
      <c r="B29" s="62"/>
    </row>
    <row r="30" spans="1:7">
      <c r="B30" s="62"/>
    </row>
    <row r="31" spans="1:7">
      <c r="A31" s="68"/>
      <c r="B31" s="62"/>
    </row>
    <row r="32" spans="1:7" ht="15">
      <c r="A32" s="71" t="s">
        <v>175</v>
      </c>
      <c r="B32" s="70"/>
      <c r="C32" s="57"/>
      <c r="D32" s="57"/>
      <c r="E32" s="57"/>
      <c r="F32" s="57"/>
      <c r="G32" s="57"/>
    </row>
    <row r="33" spans="1:4">
      <c r="A33" s="68" t="s">
        <v>176</v>
      </c>
      <c r="B33" s="62"/>
    </row>
    <row r="34" spans="1:4">
      <c r="A34" s="68" t="s">
        <v>177</v>
      </c>
      <c r="B34" s="62"/>
    </row>
    <row r="35" spans="1:4">
      <c r="A35" s="68" t="s">
        <v>178</v>
      </c>
      <c r="B35" s="62"/>
    </row>
    <row r="36" spans="1:4">
      <c r="A36" s="68" t="s">
        <v>179</v>
      </c>
      <c r="B36" s="62"/>
    </row>
    <row r="37" spans="1:4">
      <c r="A37" s="68" t="s">
        <v>180</v>
      </c>
      <c r="B37" s="62"/>
    </row>
    <row r="38" spans="1:4">
      <c r="A38" s="68" t="s">
        <v>181</v>
      </c>
      <c r="B38" s="62"/>
    </row>
    <row r="39" spans="1:4">
      <c r="A39" s="68"/>
      <c r="B39" s="62"/>
    </row>
    <row r="40" spans="1:4" ht="15">
      <c r="A40" s="71" t="s">
        <v>182</v>
      </c>
      <c r="B40" s="70"/>
      <c r="C40" s="57"/>
      <c r="D40" s="57"/>
    </row>
    <row r="41" spans="1:4">
      <c r="A41" s="68" t="s">
        <v>183</v>
      </c>
      <c r="B41" s="62">
        <f>'PB1'!C80</f>
        <v>676470</v>
      </c>
    </row>
    <row r="42" spans="1:4">
      <c r="A42" s="68" t="s">
        <v>184</v>
      </c>
      <c r="B42" s="72">
        <v>0.15</v>
      </c>
    </row>
    <row r="43" spans="1:4">
      <c r="A43" s="68" t="s">
        <v>185</v>
      </c>
      <c r="B43" s="62">
        <f>B41*B42</f>
        <v>101470.5</v>
      </c>
    </row>
    <row r="44" spans="1:4">
      <c r="A44" s="68" t="s">
        <v>186</v>
      </c>
      <c r="B44" s="62">
        <f>B45+B46+B47+B48+B49+B50+B51</f>
        <v>0</v>
      </c>
    </row>
    <row r="45" spans="1:4">
      <c r="A45" s="68" t="s">
        <v>187</v>
      </c>
      <c r="B45" s="62"/>
    </row>
    <row r="46" spans="1:4">
      <c r="A46" s="68" t="s">
        <v>188</v>
      </c>
      <c r="B46" s="62"/>
    </row>
    <row r="47" spans="1:4">
      <c r="A47" s="68" t="s">
        <v>189</v>
      </c>
      <c r="B47" s="62"/>
    </row>
    <row r="48" spans="1:4">
      <c r="A48" s="68" t="s">
        <v>190</v>
      </c>
      <c r="B48" s="62"/>
    </row>
    <row r="49" spans="1:2">
      <c r="A49" s="68" t="s">
        <v>191</v>
      </c>
      <c r="B49" s="62"/>
    </row>
    <row r="50" spans="1:2">
      <c r="A50" s="68" t="s">
        <v>192</v>
      </c>
      <c r="B50" s="62"/>
    </row>
    <row r="51" spans="1:2">
      <c r="A51" s="68" t="s">
        <v>193</v>
      </c>
      <c r="B51" s="62"/>
    </row>
    <row r="52" spans="1:2">
      <c r="A52" s="73" t="s">
        <v>194</v>
      </c>
      <c r="B52" s="62">
        <f>B43-B44</f>
        <v>101470.5</v>
      </c>
    </row>
    <row r="53" spans="1:2">
      <c r="A53" s="68" t="s">
        <v>195</v>
      </c>
      <c r="B53" s="62"/>
    </row>
    <row r="54" spans="1:2">
      <c r="A54" s="68" t="s">
        <v>196</v>
      </c>
      <c r="B54" s="62"/>
    </row>
    <row r="55" spans="1:2">
      <c r="A55" s="68" t="s">
        <v>197</v>
      </c>
      <c r="B55" s="62"/>
    </row>
    <row r="56" spans="1:2">
      <c r="A56" s="73" t="s">
        <v>198</v>
      </c>
      <c r="B56" s="62">
        <f>B52+B53</f>
        <v>101470.5</v>
      </c>
    </row>
    <row r="57" spans="1:2">
      <c r="A57" s="68" t="s">
        <v>199</v>
      </c>
      <c r="B57" s="62"/>
    </row>
    <row r="58" spans="1:2">
      <c r="A58" s="68" t="s">
        <v>200</v>
      </c>
      <c r="B58" s="62">
        <f>B56-B57</f>
        <v>101470.5</v>
      </c>
    </row>
    <row r="59" spans="1:2">
      <c r="A59" s="68" t="s">
        <v>201</v>
      </c>
      <c r="B59" s="62"/>
    </row>
    <row r="60" spans="1:2">
      <c r="A60" s="68"/>
      <c r="B60" s="62"/>
    </row>
    <row r="61" spans="1:2" ht="15">
      <c r="A61" s="71" t="s">
        <v>202</v>
      </c>
      <c r="B61" s="62"/>
    </row>
    <row r="62" spans="1:2">
      <c r="A62" s="68" t="s">
        <v>203</v>
      </c>
      <c r="B62" s="62"/>
    </row>
    <row r="63" spans="1:2">
      <c r="A63" s="68" t="s">
        <v>204</v>
      </c>
      <c r="B63" s="62"/>
    </row>
    <row r="64" spans="1:2">
      <c r="A64" s="68" t="s">
        <v>205</v>
      </c>
      <c r="B64" s="62"/>
    </row>
    <row r="65" spans="1:2">
      <c r="A65" s="68" t="s">
        <v>206</v>
      </c>
      <c r="B65" s="62"/>
    </row>
    <row r="66" spans="1:2">
      <c r="A66" s="68" t="s">
        <v>207</v>
      </c>
      <c r="B66" s="62"/>
    </row>
    <row r="67" spans="1:2">
      <c r="A67" s="68"/>
      <c r="B67" s="62"/>
    </row>
    <row r="68" spans="1:2">
      <c r="A68" s="73" t="s">
        <v>208</v>
      </c>
      <c r="B68" s="62"/>
    </row>
    <row r="69" spans="1:2">
      <c r="A69" s="68" t="s">
        <v>209</v>
      </c>
      <c r="B69" s="62">
        <f>'PB1'!C68</f>
        <v>676470</v>
      </c>
    </row>
    <row r="70" spans="1:2">
      <c r="A70" s="68" t="s">
        <v>210</v>
      </c>
      <c r="B70" s="72">
        <v>0.15</v>
      </c>
    </row>
    <row r="71" spans="1:2">
      <c r="A71" s="68" t="s">
        <v>211</v>
      </c>
      <c r="B71" s="62">
        <f>B69*B70</f>
        <v>101470.5</v>
      </c>
    </row>
    <row r="72" spans="1:2">
      <c r="A72" s="73" t="s">
        <v>212</v>
      </c>
      <c r="B72" s="62">
        <f>B73+B74+B75</f>
        <v>0</v>
      </c>
    </row>
    <row r="73" spans="1:2">
      <c r="A73" s="68" t="s">
        <v>213</v>
      </c>
      <c r="B73" s="62"/>
    </row>
    <row r="74" spans="1:2">
      <c r="A74" s="68" t="s">
        <v>214</v>
      </c>
      <c r="B74" s="62"/>
    </row>
    <row r="75" spans="1:2">
      <c r="A75" s="68" t="s">
        <v>215</v>
      </c>
      <c r="B75" s="62"/>
    </row>
    <row r="76" spans="1:2">
      <c r="A76" s="73" t="s">
        <v>216</v>
      </c>
      <c r="B76" s="62">
        <f>B71-B72</f>
        <v>101470.5</v>
      </c>
    </row>
    <row r="77" spans="1:2">
      <c r="A77" s="68" t="s">
        <v>217</v>
      </c>
      <c r="B77" s="62">
        <f>B76/12</f>
        <v>8455.875</v>
      </c>
    </row>
    <row r="78" spans="1:2">
      <c r="A78" s="68"/>
      <c r="B78" s="62"/>
    </row>
    <row r="79" spans="1:2" ht="15">
      <c r="A79" s="74" t="s">
        <v>218</v>
      </c>
      <c r="B79" s="62"/>
    </row>
    <row r="80" spans="1:2">
      <c r="A80" s="68" t="s">
        <v>219</v>
      </c>
      <c r="B80" s="62"/>
    </row>
    <row r="81" spans="1:2">
      <c r="A81" s="68" t="s">
        <v>220</v>
      </c>
      <c r="B81" s="62"/>
    </row>
    <row r="82" spans="1:2">
      <c r="A82" s="68" t="s">
        <v>221</v>
      </c>
      <c r="B82" s="62"/>
    </row>
    <row r="83" spans="1:2">
      <c r="A83" s="68" t="s">
        <v>222</v>
      </c>
      <c r="B83" s="62"/>
    </row>
    <row r="84" spans="1:2">
      <c r="A84" s="68"/>
      <c r="B84" s="62"/>
    </row>
    <row r="85" spans="1:2" ht="15">
      <c r="A85" s="74" t="s">
        <v>223</v>
      </c>
      <c r="B85" s="62"/>
    </row>
    <row r="86" spans="1:2">
      <c r="A86" s="68" t="s">
        <v>224</v>
      </c>
      <c r="B86" s="62"/>
    </row>
    <row r="87" spans="1:2">
      <c r="A87" s="68" t="s">
        <v>225</v>
      </c>
      <c r="B87" s="62"/>
    </row>
    <row r="88" spans="1:2">
      <c r="A88" s="68" t="s">
        <v>226</v>
      </c>
      <c r="B88" s="62"/>
    </row>
    <row r="89" spans="1:2">
      <c r="A89" s="68" t="s">
        <v>227</v>
      </c>
      <c r="B89" s="62"/>
    </row>
    <row r="90" spans="1:2">
      <c r="A90" s="68" t="s">
        <v>228</v>
      </c>
      <c r="B90" s="62"/>
    </row>
    <row r="91" spans="1:2">
      <c r="A91" s="68" t="s">
        <v>229</v>
      </c>
      <c r="B91" s="62"/>
    </row>
    <row r="92" spans="1:2">
      <c r="A92" s="68" t="s">
        <v>230</v>
      </c>
      <c r="B92" s="62"/>
    </row>
    <row r="93" spans="1:2">
      <c r="A93" s="68"/>
      <c r="B93" s="62"/>
    </row>
    <row r="94" spans="1:2" ht="15">
      <c r="A94" s="74" t="s">
        <v>231</v>
      </c>
      <c r="B94" s="62"/>
    </row>
    <row r="95" spans="1:2">
      <c r="A95" s="68" t="s">
        <v>232</v>
      </c>
      <c r="B95" s="62"/>
    </row>
    <row r="96" spans="1:2">
      <c r="A96" s="68" t="s">
        <v>233</v>
      </c>
      <c r="B96" s="62"/>
    </row>
    <row r="97" spans="1:2">
      <c r="A97" s="68" t="s">
        <v>234</v>
      </c>
      <c r="B97" s="62"/>
    </row>
    <row r="98" spans="1:2">
      <c r="A98" s="68" t="s">
        <v>235</v>
      </c>
      <c r="B98" s="62"/>
    </row>
    <row r="99" spans="1:2">
      <c r="A99" s="68" t="s">
        <v>236</v>
      </c>
      <c r="B99" s="62"/>
    </row>
    <row r="100" spans="1:2">
      <c r="A100" s="68" t="s">
        <v>237</v>
      </c>
      <c r="B100" s="62"/>
    </row>
    <row r="101" spans="1:2">
      <c r="A101" s="68" t="s">
        <v>238</v>
      </c>
      <c r="B101" s="62"/>
    </row>
    <row r="102" spans="1:2">
      <c r="A102" s="68" t="s">
        <v>239</v>
      </c>
      <c r="B102" s="62"/>
    </row>
    <row r="103" spans="1:2">
      <c r="A103" s="68" t="s">
        <v>240</v>
      </c>
      <c r="B103" s="62"/>
    </row>
    <row r="104" spans="1:2">
      <c r="A104" s="68" t="s">
        <v>241</v>
      </c>
      <c r="B104" s="62"/>
    </row>
    <row r="105" spans="1:2">
      <c r="A105" s="68" t="s">
        <v>242</v>
      </c>
      <c r="B105" s="62"/>
    </row>
    <row r="106" spans="1:2">
      <c r="A106" s="68" t="s">
        <v>243</v>
      </c>
      <c r="B106" s="62"/>
    </row>
    <row r="107" spans="1:2">
      <c r="A107" s="68" t="s">
        <v>244</v>
      </c>
      <c r="B107" s="62"/>
    </row>
    <row r="108" spans="1:2">
      <c r="A108" s="68"/>
      <c r="B108" s="62"/>
    </row>
    <row r="109" spans="1:2" ht="15">
      <c r="A109" s="71" t="s">
        <v>245</v>
      </c>
      <c r="B109" s="62"/>
    </row>
    <row r="110" spans="1:2">
      <c r="A110" s="68" t="s">
        <v>246</v>
      </c>
      <c r="B110" s="62"/>
    </row>
    <row r="111" spans="1:2">
      <c r="A111" s="68" t="s">
        <v>247</v>
      </c>
      <c r="B111" s="62"/>
    </row>
    <row r="112" spans="1:2">
      <c r="A112" s="68" t="s">
        <v>248</v>
      </c>
      <c r="B112" s="62"/>
    </row>
    <row r="113" spans="1:2">
      <c r="A113" s="68" t="s">
        <v>249</v>
      </c>
      <c r="B113" s="62"/>
    </row>
    <row r="114" spans="1:2">
      <c r="A114" s="68" t="s">
        <v>250</v>
      </c>
      <c r="B114" s="62"/>
    </row>
  </sheetData>
  <pageMargins left="0.7" right="0.7" top="0.75" bottom="0.75" header="0.3" footer="0.3"/>
  <pageSetup scale="7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OBRAČUN</vt:lpstr>
      <vt:lpstr>Liste</vt:lpstr>
      <vt:lpstr>PREGLED NEOTPISANIH VREDNOSTI</vt:lpstr>
      <vt:lpstr>PREGLED ZA OTUĐENA OS </vt:lpstr>
      <vt:lpstr>POA</vt:lpstr>
      <vt:lpstr>PB1</vt:lpstr>
      <vt:lpstr>PDP</vt:lpstr>
      <vt:lpstr>IzborZaPDP</vt:lpstr>
      <vt:lpstr>OrgOblici</vt:lpstr>
      <vt:lpstr>OBRAČUN!Print_Area</vt:lpstr>
      <vt:lpstr>PDP!Print_Area</vt:lpstr>
      <vt:lpstr>POA!Print_Area</vt:lpstr>
      <vt:lpstr>'PREGLED NEOTPISANIH VREDNOSTI'!Print_Area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FinanceTeam</cp:lastModifiedBy>
  <cp:lastPrinted>2020-05-08T22:49:53Z</cp:lastPrinted>
  <dcterms:created xsi:type="dcterms:W3CDTF">1996-10-14T23:33:28Z</dcterms:created>
  <dcterms:modified xsi:type="dcterms:W3CDTF">2020-05-25T17:29:08Z</dcterms:modified>
</cp:coreProperties>
</file>