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19425" windowHeight="7755" tabRatio="799"/>
  </bookViews>
  <sheets>
    <sheet name="OBRAČUN" sheetId="72" r:id="rId1"/>
    <sheet name="Liste" sheetId="62" state="hidden" r:id="rId2"/>
    <sheet name="PREGLED NEOTPISANIH VREDNOSTI" sheetId="76" r:id="rId3"/>
    <sheet name="PREGLED ZA OTUĐENA OS " sheetId="77" r:id="rId4"/>
    <sheet name="POA" sheetId="73" r:id="rId5"/>
  </sheets>
  <definedNames>
    <definedName name="_xlnm._FilterDatabase" localSheetId="0" hidden="1">OBRAČUN!$A$6:$P$6</definedName>
    <definedName name="IzborZaPDP">Liste!$G$1:$G$6</definedName>
    <definedName name="OrgOblici">Liste!$A$1:$A$9</definedName>
    <definedName name="_xlnm.Print_Area" localSheetId="0">OBRAČUN!$A$1:$P$34</definedName>
    <definedName name="_xlnm.Print_Area" localSheetId="4">POA!$A$1:$J$36</definedName>
    <definedName name="_xlnm.Print_Area" localSheetId="2">'PREGLED NEOTPISANIH VREDNOSTI'!$A$1:$R$24</definedName>
  </definedNames>
  <calcPr calcId="124519"/>
  <customWorkbookViews>
    <customWorkbookView name="Stat3 - Personal View" guid="{FAD799C5-07E0-11D5-AD7C-00C0DF258F01}" mergeInterval="0" personalView="1" maximized="1" windowWidth="796" windowHeight="438" activeSheetId="10"/>
    <customWorkbookView name="name - Personal View" guid="{EFABB081-27A2-11D6-9C25-444553540000}" mergeInterval="0" personalView="1" maximized="1" windowWidth="636" windowHeight="321" activeSheetId="3"/>
    <customWorkbookView name="sanela - Personal View" guid="{4E803E4A-1FD9-11D6-9940-0050BA7BDAC7}" mergeInterval="0" personalView="1" maximized="1" windowWidth="796" windowHeight="458" activeSheetId="8" showStatusbar="0"/>
    <customWorkbookView name=". - Personal View" guid="{896EE121-29F1-11D5-B176-00C0DF258EF8}" mergeInterval="0" personalView="1" maximized="1" windowWidth="636" windowHeight="329" activeSheetId="4" showFormulaBar="0" showStatusbar="0"/>
    <customWorkbookView name="dumonic - Personal View" guid="{E8A33814-DA37-4399-9646-7F4E836930C3}" mergeInterval="0" personalView="1" maximized="1" windowWidth="796" windowHeight="439" activeSheetId="10"/>
    <customWorkbookView name="Radisa - Personal View" guid="{8D4C0DD5-7831-11D5-BFCE-0050BF3A3647}" mergeInterval="0" personalView="1" maximized="1" windowWidth="796" windowHeight="439" activeSheetId="3"/>
    <customWorkbookView name="TanjaG - Personal View" guid="{E62F7A25-9632-11D5-91C4-0000E8EC9C31}" mergeInterval="0" personalView="1" maximized="1" windowWidth="636" windowHeight="311" activeSheetId="8" showFormulaBar="0"/>
    <customWorkbookView name="ZdenkaM - Personal View" guid="{EF0B3621-09CE-11D5-B31B-00C0DF2586E4}" mergeInterval="0" personalView="1" maximized="1" windowWidth="796" windowHeight="440" activeSheetId="8"/>
    <customWorkbookView name="RadisaD - Personal View" guid="{FF54CA47-1FEF-11D6-806C-0050BF3A3647}" mergeInterval="0" personalView="1" maximized="1" windowWidth="796" windowHeight="440" activeSheetId="1"/>
  </customWorkbookViews>
</workbook>
</file>

<file path=xl/calcChain.xml><?xml version="1.0" encoding="utf-8"?>
<calcChain xmlns="http://schemas.openxmlformats.org/spreadsheetml/2006/main">
  <c r="K10" i="77"/>
  <c r="J10"/>
  <c r="H10"/>
  <c r="G10"/>
  <c r="C10"/>
  <c r="N9"/>
  <c r="L9"/>
  <c r="L10" s="1"/>
  <c r="I9"/>
  <c r="M9" s="1"/>
  <c r="L8"/>
  <c r="N8" s="1"/>
  <c r="I8"/>
  <c r="I10" s="1"/>
  <c r="K20" i="76"/>
  <c r="J20"/>
  <c r="H20"/>
  <c r="G20"/>
  <c r="C20"/>
  <c r="R19"/>
  <c r="Q19"/>
  <c r="O19"/>
  <c r="L19"/>
  <c r="P19" s="1"/>
  <c r="I19"/>
  <c r="M19" s="1"/>
  <c r="R18"/>
  <c r="Q18"/>
  <c r="P18"/>
  <c r="L18"/>
  <c r="N18" s="1"/>
  <c r="I18"/>
  <c r="M18" s="1"/>
  <c r="R17"/>
  <c r="Q17"/>
  <c r="P17"/>
  <c r="L17"/>
  <c r="N17" s="1"/>
  <c r="I17"/>
  <c r="M17" s="1"/>
  <c r="R16"/>
  <c r="Q16"/>
  <c r="O16"/>
  <c r="L16"/>
  <c r="P16" s="1"/>
  <c r="I16"/>
  <c r="M16" s="1"/>
  <c r="R15"/>
  <c r="Q15"/>
  <c r="O15"/>
  <c r="L15"/>
  <c r="P15" s="1"/>
  <c r="I15"/>
  <c r="M15" s="1"/>
  <c r="R14"/>
  <c r="Q14"/>
  <c r="O14"/>
  <c r="L14"/>
  <c r="P14" s="1"/>
  <c r="I14"/>
  <c r="M14" s="1"/>
  <c r="R13"/>
  <c r="Q13"/>
  <c r="O13"/>
  <c r="L13"/>
  <c r="P13" s="1"/>
  <c r="I13"/>
  <c r="M13" s="1"/>
  <c r="R12"/>
  <c r="Q12"/>
  <c r="P12"/>
  <c r="L12"/>
  <c r="N12" s="1"/>
  <c r="I12"/>
  <c r="M12" s="1"/>
  <c r="R11"/>
  <c r="Q11"/>
  <c r="P11"/>
  <c r="L11"/>
  <c r="N11" s="1"/>
  <c r="I11"/>
  <c r="M11" s="1"/>
  <c r="R10"/>
  <c r="Q10"/>
  <c r="O10"/>
  <c r="L10"/>
  <c r="P10" s="1"/>
  <c r="I10"/>
  <c r="M10" s="1"/>
  <c r="Q9"/>
  <c r="P9"/>
  <c r="O9"/>
  <c r="L9"/>
  <c r="R9" s="1"/>
  <c r="I9"/>
  <c r="M9" s="1"/>
  <c r="Q8"/>
  <c r="P8"/>
  <c r="O8"/>
  <c r="L8"/>
  <c r="R8" s="1"/>
  <c r="I8"/>
  <c r="I20" s="1"/>
  <c r="K9" i="72"/>
  <c r="K10"/>
  <c r="K11"/>
  <c r="K12"/>
  <c r="K13"/>
  <c r="K14"/>
  <c r="K15"/>
  <c r="K16"/>
  <c r="K17"/>
  <c r="K18"/>
  <c r="K19"/>
  <c r="K8"/>
  <c r="J20"/>
  <c r="R22" i="76" l="1"/>
  <c r="N10" i="77"/>
  <c r="O9"/>
  <c r="M8"/>
  <c r="M10" s="1"/>
  <c r="R20" i="76"/>
  <c r="P20"/>
  <c r="Q20"/>
  <c r="M8"/>
  <c r="M20" s="1"/>
  <c r="O11"/>
  <c r="O12"/>
  <c r="O17"/>
  <c r="O18"/>
  <c r="L20"/>
  <c r="R23" s="1"/>
  <c r="N8"/>
  <c r="N9"/>
  <c r="N10"/>
  <c r="N13"/>
  <c r="N14"/>
  <c r="N15"/>
  <c r="N16"/>
  <c r="N19"/>
  <c r="A5" i="73"/>
  <c r="C20" i="72"/>
  <c r="P19"/>
  <c r="O19"/>
  <c r="M19"/>
  <c r="P18"/>
  <c r="O18"/>
  <c r="N18"/>
  <c r="P17"/>
  <c r="O17"/>
  <c r="N17"/>
  <c r="P16"/>
  <c r="O16"/>
  <c r="M16"/>
  <c r="O15"/>
  <c r="M15"/>
  <c r="O14"/>
  <c r="M14"/>
  <c r="P13"/>
  <c r="O13"/>
  <c r="M13"/>
  <c r="P12"/>
  <c r="O12"/>
  <c r="O11"/>
  <c r="P10"/>
  <c r="O10"/>
  <c r="O9"/>
  <c r="N9"/>
  <c r="O8"/>
  <c r="M8"/>
  <c r="O20" i="76" l="1"/>
  <c r="O8" i="77"/>
  <c r="O10" s="1"/>
  <c r="N20" i="76"/>
  <c r="L8" i="72"/>
  <c r="N8" s="1"/>
  <c r="L12"/>
  <c r="N12" s="1"/>
  <c r="L16"/>
  <c r="N16" s="1"/>
  <c r="L10"/>
  <c r="M10" s="1"/>
  <c r="L15"/>
  <c r="N15" s="1"/>
  <c r="M12"/>
  <c r="O20"/>
  <c r="P15"/>
  <c r="N10" l="1"/>
  <c r="P8"/>
  <c r="L17"/>
  <c r="M17" s="1"/>
  <c r="L11"/>
  <c r="N11" s="1"/>
  <c r="L9"/>
  <c r="P9" s="1"/>
  <c r="L14"/>
  <c r="N14" s="1"/>
  <c r="L19"/>
  <c r="N19" s="1"/>
  <c r="L18"/>
  <c r="M18" s="1"/>
  <c r="P14"/>
  <c r="P11"/>
  <c r="M9"/>
  <c r="L13"/>
  <c r="K20"/>
  <c r="M11" l="1"/>
  <c r="L20"/>
  <c r="P20"/>
  <c r="M20"/>
  <c r="N13"/>
  <c r="N20" s="1"/>
  <c r="P22" l="1"/>
  <c r="D14" i="73" s="1"/>
  <c r="D16" s="1"/>
</calcChain>
</file>

<file path=xl/comments1.xml><?xml version="1.0" encoding="utf-8"?>
<comments xmlns="http://schemas.openxmlformats.org/spreadsheetml/2006/main">
  <authors>
    <author>Windows User</author>
    <author>Jelena</author>
  </authors>
  <commentList>
    <comment ref="B15" authorId="0">
      <text>
        <r>
          <rPr>
            <b/>
            <sz val="9"/>
            <color indexed="81"/>
            <rFont val="Tahoma"/>
            <family val="2"/>
          </rPr>
          <t>Član 3, stav 7:</t>
        </r>
        <r>
          <rPr>
            <sz val="9"/>
            <color indexed="81"/>
            <rFont val="Tahoma"/>
            <family val="2"/>
          </rPr>
          <t xml:space="preserve">
U slučaju kada je u poreskom periodu stalno sredstvo otuđeno, odnosno uništeno, kao rashod u tom poreskom periodu priznaje se iznos pozitivne razlike između neotpisane poreske i neotpisane računovodstvene vrednosti tog sredstva koja se utvrđuje u poreskom periodu u kojem je došlo do prestanka obračuna amortizacije. 
U našem slučaju neotpisana vrednost poreske amortizacije (Nabavna vrednost umanjena za iznos ukupne poreske amortizacije), je manja od neotpisane (knjigovodstvene vrednosti) sredstva koje je otuđeno, tako da razlika nije pozitivna i koloni 2 ne upisujemo ništa.</t>
        </r>
      </text>
    </comment>
    <comment ref="D16" authorId="1">
      <text>
        <r>
          <rPr>
            <b/>
            <sz val="9"/>
            <color indexed="81"/>
            <rFont val="Tahoma"/>
            <family val="2"/>
          </rPr>
          <t>Jelena:</t>
        </r>
        <r>
          <rPr>
            <sz val="9"/>
            <color indexed="81"/>
            <rFont val="Tahoma"/>
            <family val="2"/>
          </rPr>
          <t xml:space="preserve">
Podatak se unosi u polje 21 obrasca PB1-poreski bilans</t>
        </r>
      </text>
    </comment>
  </commentList>
</comments>
</file>

<file path=xl/sharedStrings.xml><?xml version="1.0" encoding="utf-8"?>
<sst xmlns="http://schemas.openxmlformats.org/spreadsheetml/2006/main" count="176" uniqueCount="113">
  <si>
    <t>1. Akcionarsko društvo</t>
  </si>
  <si>
    <t>3. Ortačko društvo</t>
  </si>
  <si>
    <t>4. Komanditno društvo</t>
  </si>
  <si>
    <t>5. Društveno preduzeće</t>
  </si>
  <si>
    <t>6. Javno preduzeće</t>
  </si>
  <si>
    <t>7. Zadruga</t>
  </si>
  <si>
    <t>8. Ogranak stranog pravnog lica</t>
  </si>
  <si>
    <t>9. Druga PL koja primenj. kontni okvir za privredna dr.</t>
  </si>
  <si>
    <t>Šifra</t>
  </si>
  <si>
    <t>Red. br.</t>
  </si>
  <si>
    <t>1.</t>
  </si>
  <si>
    <t>2.</t>
  </si>
  <si>
    <t>3.</t>
  </si>
  <si>
    <t>II</t>
  </si>
  <si>
    <t>III</t>
  </si>
  <si>
    <t>V</t>
  </si>
  <si>
    <t>(Direktor)</t>
  </si>
  <si>
    <t>3. Isteklo pravo na poresko oslobođenje</t>
  </si>
  <si>
    <t>4. Otpočinjanje obavljanja delatnosti</t>
  </si>
  <si>
    <t>Opis</t>
  </si>
  <si>
    <t>2. Izmena mesečnih akontacija</t>
  </si>
  <si>
    <t>1. Konačni poreski obračun i akontacija za naredni period</t>
  </si>
  <si>
    <t>5. Otvaranje postupka stečaja/likvidacije</t>
  </si>
  <si>
    <t>6. Statusna promena</t>
  </si>
  <si>
    <t>2. Društvo sa ograničenom odgovornošću</t>
  </si>
  <si>
    <t>Naziv osnovnog sredstva</t>
  </si>
  <si>
    <t>Datum poreskog bilansa</t>
  </si>
  <si>
    <t>Datum stavljanja u upotrebu</t>
  </si>
  <si>
    <t>Procenjeni vek trajanja osnovnog sredstva</t>
  </si>
  <si>
    <t>Poreska amortizacija III grupa</t>
  </si>
  <si>
    <t>Poreska amortizacija IV grupa</t>
  </si>
  <si>
    <t>Poreska amortizacija V grupa</t>
  </si>
  <si>
    <t>Ukupan zbir</t>
  </si>
  <si>
    <t>Obrazac POA</t>
  </si>
  <si>
    <t>Iznos</t>
  </si>
  <si>
    <t>Iznos amortizacije koji se priznaje kao rashod u poreskom bilansu</t>
  </si>
  <si>
    <t>Iznos razlike između neotpisane poreske i neotpisane računovodstvene vrednosti stalnih sredstava, uvrđen u skladu sa članom 3. stav 7. ovog pravilnika</t>
  </si>
  <si>
    <t>Ukupan iznos amortizacije koji se priznaje kao rashod u poreskom periodu (1+2)</t>
  </si>
  <si>
    <t>(šef računovodstva)</t>
  </si>
  <si>
    <t>Priprema POA</t>
  </si>
  <si>
    <t>Lap top 1/13</t>
  </si>
  <si>
    <t>Računarska konfiguracija</t>
  </si>
  <si>
    <t>001</t>
  </si>
  <si>
    <t>002</t>
  </si>
  <si>
    <t>Štampač - skener Lexxon</t>
  </si>
  <si>
    <t>003</t>
  </si>
  <si>
    <t>004</t>
  </si>
  <si>
    <t>Radni sto</t>
  </si>
  <si>
    <t>005</t>
  </si>
  <si>
    <t>Kombi vozilo</t>
  </si>
  <si>
    <t>006</t>
  </si>
  <si>
    <t>Putničko vozilo</t>
  </si>
  <si>
    <t>Comtrade Biker 3</t>
  </si>
  <si>
    <t>Štampač Lexson gratis</t>
  </si>
  <si>
    <t>Stolice</t>
  </si>
  <si>
    <t>Putničko vozilo Fiat 500 lizing</t>
  </si>
  <si>
    <t>007</t>
  </si>
  <si>
    <t>008</t>
  </si>
  <si>
    <t>009</t>
  </si>
  <si>
    <t>010</t>
  </si>
  <si>
    <t>011</t>
  </si>
  <si>
    <t>012</t>
  </si>
  <si>
    <t>Naša firma</t>
  </si>
  <si>
    <t>Poreska amortizacija 2020</t>
  </si>
  <si>
    <t>Zbir 2020. godine</t>
  </si>
  <si>
    <t xml:space="preserve">Poreska amortizacija II grupa </t>
  </si>
  <si>
    <t>Poreska grupa</t>
  </si>
  <si>
    <t>1</t>
  </si>
  <si>
    <t>Poreska - Amortizaciona stopa</t>
  </si>
  <si>
    <t>Nabavna vrednost (vrednost po kojoj je osnovno sredstvo nabavljeno</t>
  </si>
  <si>
    <t>Računovodstvena amortizacija (Vežba 16d - kolona 9 pregled osnovnih sredstava)</t>
  </si>
  <si>
    <t>Poreska amortizacija koja se priznaje u poreske svrhe - 2020 (podatak za POA)</t>
  </si>
  <si>
    <t>Broj meseci za obračun</t>
  </si>
  <si>
    <t>Broj meseci korišćenja OS u poreskom periodu</t>
  </si>
  <si>
    <t>POA</t>
  </si>
  <si>
    <t>12 (manji iznos pri upoređenju kolona 10 i 11)</t>
  </si>
  <si>
    <t>Formula za obračun: kolana11=(kolona 3x kolona6 x kolona9)/kolona8</t>
  </si>
  <si>
    <t>Računovodstvena amortizacija 2019(Vežba 16d - kolona 9 pregled osnovnih sredstava)</t>
  </si>
  <si>
    <t>Računovodstvena amortizacija 2019+2020</t>
  </si>
  <si>
    <t>Poreska amortizacija koja se priznaje u poreske svrhe 2019 + 2020 (podatak za POA)</t>
  </si>
  <si>
    <t>12 (10+11)</t>
  </si>
  <si>
    <t>13 (3-9)</t>
  </si>
  <si>
    <t>14 (3-9)</t>
  </si>
  <si>
    <t>Razlika između poreske i računovodstvene amortizacije (za primenu Član 3, stav 7 pravilnika)</t>
  </si>
  <si>
    <t>15 (14-13)</t>
  </si>
  <si>
    <t>Inventarni broj</t>
  </si>
  <si>
    <t>Uputstvo za rad:</t>
  </si>
  <si>
    <t>Zadatak je da u poljima koja su bela i nisu označena bojom unesete odgovarajuće podatke, i to:</t>
  </si>
  <si>
    <t>1. u tabeli - obračun unesete sva osnovna sredstva (inventarni broj kolona 1 i naziv kolona 2);</t>
  </si>
  <si>
    <t>2. unesete nabavnu vrednost osnovnih sredstava - vrednost po kojoj su osnovna sredstva nabavljena.</t>
  </si>
  <si>
    <t>3. unesete iznos računovodstvene amortizacije za sva osnovna sredstva (kolona 10 obračuna).</t>
  </si>
  <si>
    <t>Napomena: unosite samo cele brojeve bez decimala ili tačaka kako se ne bi poremetile formule za obračun</t>
  </si>
  <si>
    <t>Za sve ostale kolone koje nisu popunjene definisane su odgovarajuće formule, tu ne unosite ništa kako se obračun ne bi poremetio.</t>
  </si>
  <si>
    <t>U delu gde se navodi broj kolone te formule su napisane.</t>
  </si>
  <si>
    <t>Pregled neoptisanih vrednosti i pregled za otuđena OS  je kompletno popunjen i prikazan je kako bi se objasnila primena člana 3, stav 7  Pravilnika za otuđena sredstva - sve detaljno objašnjeno je u navedenim pregledima.</t>
  </si>
  <si>
    <t>4. Obrazac POA - popuniće se po formuli zadatak je da ispratite napomene za rad.</t>
  </si>
  <si>
    <t>5. Popunite Poreski bilans sa nedostajućim podacima koji se traže.</t>
  </si>
  <si>
    <t>6. Na osnovu poreskog bilansa popuniće se obrazac PDP- poreska prijava poreza na dobit - prijava za utvrđivanje obaveze za porez na dobit.</t>
  </si>
  <si>
    <t>Zbir 2022. godine</t>
  </si>
  <si>
    <t>Računovodstvena amortizacija 2021(Vežba 16d - kolona 9 pregled osnovnih sredstava)</t>
  </si>
  <si>
    <t>Računovodstvena amortizacija 2021+2022</t>
  </si>
  <si>
    <t>Poreska amortizacija koja se priznaje u poreske svrhe - 2021 podatak za POA)</t>
  </si>
  <si>
    <t>Poreska amortizacija koja se priznaje u poreske svrhe - 2022 podatak za POA)</t>
  </si>
  <si>
    <t>Poreska amortizacija koja se priznaje u poreske svrhe 2021 + 2022 (podatak za POA)</t>
  </si>
  <si>
    <t>Neotpisana računovodstvena vrednost 31.12.2022</t>
  </si>
  <si>
    <t>Neotpisana računovodstvena vrednost 31.12.2021</t>
  </si>
  <si>
    <t>Neotpisana poreska vrednost 31.12.2022</t>
  </si>
  <si>
    <t>NEOTPISANA PORESKA VREDNOST 31.12.2021</t>
  </si>
  <si>
    <t>NEOTPISANA PORESKA VREDNOST 31.12.2022</t>
  </si>
  <si>
    <t>10                          (manji iznos pri upoređenju računovodstvene i poreske za 2021)</t>
  </si>
  <si>
    <t>11                               (manji iznos pri upoređenju računovodstvene i poreske za 2022)</t>
  </si>
  <si>
    <t>STEČENIH POČEV OD 01. JANUARA 2021. GODINE ZA PERIOD OD 01.01.2022. DO 31.12.2022. GODINE</t>
  </si>
  <si>
    <t>11                               (manji iznos pri upoređenju računovodstvene i poreske za 2022</t>
  </si>
</sst>
</file>

<file path=xl/styles.xml><?xml version="1.0" encoding="utf-8"?>
<styleSheet xmlns="http://schemas.openxmlformats.org/spreadsheetml/2006/main">
  <numFmts count="1">
    <numFmt numFmtId="164" formatCode="[$-1241A]dd/mm/yy;@"/>
  </numFmts>
  <fonts count="33">
    <font>
      <sz val="10"/>
      <name val="Arial"/>
    </font>
    <font>
      <sz val="11"/>
      <color indexed="8"/>
      <name val="Calibri"/>
      <family val="2"/>
    </font>
    <font>
      <b/>
      <sz val="10"/>
      <name val="Arial"/>
      <family val="2"/>
    </font>
    <font>
      <sz val="10"/>
      <name val="Arial"/>
      <family val="2"/>
    </font>
    <font>
      <sz val="8"/>
      <name val="Arial"/>
      <family val="2"/>
    </font>
    <font>
      <b/>
      <sz val="12"/>
      <name val="Arial"/>
      <family val="2"/>
    </font>
    <font>
      <b/>
      <sz val="9"/>
      <name val="Arial"/>
      <family val="2"/>
    </font>
    <font>
      <sz val="9"/>
      <name val="Arial"/>
      <family val="2"/>
    </font>
    <font>
      <b/>
      <sz val="11"/>
      <name val="Arial"/>
      <family val="2"/>
    </font>
    <font>
      <sz val="7"/>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sz val="10"/>
      <color rgb="FFFF0000"/>
      <name val="Arial"/>
      <family val="2"/>
    </font>
    <font>
      <b/>
      <sz val="10"/>
      <color theme="4"/>
      <name val="Arial"/>
      <family val="2"/>
    </font>
    <font>
      <sz val="10"/>
      <color rgb="FFFF0000"/>
      <name val="Arial"/>
      <family val="2"/>
    </font>
    <font>
      <sz val="12"/>
      <color rgb="FF00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6" tint="0.79998168889431442"/>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hair">
        <color indexed="64"/>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85">
    <xf numFmtId="0" fontId="0" fillId="0" borderId="0"/>
    <xf numFmtId="0" fontId="10" fillId="2" borderId="0" applyNumberFormat="0" applyBorder="0" applyAlignment="0" applyProtection="0"/>
    <xf numFmtId="0" fontId="1" fillId="2"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2" fillId="22" borderId="0" applyNumberFormat="0" applyBorder="0" applyAlignment="0" applyProtection="0"/>
    <xf numFmtId="0" fontId="22" fillId="22" borderId="0" applyNumberFormat="0" applyBorder="0" applyAlignment="0" applyProtection="0"/>
    <xf numFmtId="0" fontId="3" fillId="0" borderId="0"/>
    <xf numFmtId="0" fontId="10" fillId="23" borderId="7" applyNumberFormat="0" applyFont="0" applyAlignment="0" applyProtection="0"/>
    <xf numFmtId="0" fontId="1" fillId="23" borderId="7" applyNumberFormat="0" applyFont="0" applyAlignment="0" applyProtection="0"/>
    <xf numFmtId="0" fontId="23" fillId="20" borderId="8" applyNumberFormat="0" applyAlignment="0" applyProtection="0"/>
    <xf numFmtId="0" fontId="23" fillId="20" borderId="8"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3" fillId="0" borderId="0"/>
  </cellStyleXfs>
  <cellXfs count="101">
    <xf numFmtId="0" fontId="0" fillId="0" borderId="0" xfId="0"/>
    <xf numFmtId="0" fontId="2" fillId="0" borderId="0" xfId="0" applyFont="1"/>
    <xf numFmtId="0" fontId="0" fillId="0" borderId="0" xfId="0" applyProtection="1"/>
    <xf numFmtId="0" fontId="3" fillId="0" borderId="0" xfId="0" applyFont="1" applyBorder="1" applyAlignment="1">
      <alignment vertical="center"/>
    </xf>
    <xf numFmtId="3" fontId="3" fillId="0" borderId="11" xfId="0" applyNumberFormat="1" applyFont="1" applyBorder="1" applyAlignment="1">
      <alignment horizontal="center" vertical="top"/>
    </xf>
    <xf numFmtId="0" fontId="2" fillId="0" borderId="0" xfId="0" applyFont="1" applyAlignment="1">
      <alignment horizontal="center"/>
    </xf>
    <xf numFmtId="0" fontId="2" fillId="0" borderId="12" xfId="0" applyFont="1" applyBorder="1" applyAlignment="1">
      <alignment horizontal="center" vertical="center" wrapText="1"/>
    </xf>
    <xf numFmtId="0" fontId="2" fillId="0" borderId="12" xfId="0" applyFont="1" applyBorder="1"/>
    <xf numFmtId="0" fontId="3" fillId="0" borderId="0" xfId="0" applyFont="1" applyAlignment="1">
      <alignment horizontal="left"/>
    </xf>
    <xf numFmtId="3" fontId="0" fillId="0" borderId="0" xfId="0" applyNumberFormat="1" applyAlignment="1">
      <alignment horizontal="center" vertical="top"/>
    </xf>
    <xf numFmtId="0" fontId="0" fillId="0" borderId="12" xfId="0" applyBorder="1" applyProtection="1"/>
    <xf numFmtId="4" fontId="2" fillId="0" borderId="12" xfId="0" applyNumberFormat="1" applyFont="1" applyBorder="1" applyProtection="1"/>
    <xf numFmtId="0" fontId="2" fillId="0" borderId="12" xfId="0" applyFont="1" applyBorder="1" applyProtection="1"/>
    <xf numFmtId="0" fontId="9" fillId="0" borderId="13" xfId="0" applyFont="1" applyBorder="1" applyAlignment="1" applyProtection="1">
      <alignment horizontal="center" vertical="center" wrapText="1"/>
    </xf>
    <xf numFmtId="49" fontId="3" fillId="0" borderId="14" xfId="0" applyNumberFormat="1" applyFont="1" applyBorder="1" applyAlignment="1" applyProtection="1">
      <alignment horizontal="center" vertical="center"/>
    </xf>
    <xf numFmtId="49" fontId="3" fillId="0" borderId="15" xfId="0" applyNumberFormat="1" applyFont="1" applyBorder="1" applyAlignment="1" applyProtection="1">
      <alignment horizontal="center" vertical="center"/>
    </xf>
    <xf numFmtId="0" fontId="5" fillId="0" borderId="16" xfId="0" applyFont="1" applyBorder="1" applyAlignment="1">
      <alignment horizontal="center"/>
    </xf>
    <xf numFmtId="0" fontId="8" fillId="0" borderId="0" xfId="0" applyFont="1" applyAlignment="1">
      <alignment horizontal="center" wrapText="1"/>
    </xf>
    <xf numFmtId="0" fontId="0" fillId="0" borderId="0" xfId="0" applyAlignment="1">
      <alignment wrapText="1"/>
    </xf>
    <xf numFmtId="0" fontId="2" fillId="0" borderId="12" xfId="0" applyFont="1" applyBorder="1" applyAlignment="1">
      <alignment wrapText="1"/>
    </xf>
    <xf numFmtId="49" fontId="0" fillId="0" borderId="0" xfId="0" applyNumberFormat="1"/>
    <xf numFmtId="49" fontId="3" fillId="0" borderId="0" xfId="0" applyNumberFormat="1" applyFont="1"/>
    <xf numFmtId="49" fontId="2" fillId="0" borderId="12" xfId="0" applyNumberFormat="1" applyFont="1" applyBorder="1" applyAlignment="1">
      <alignment horizontal="center" vertical="center" wrapText="1"/>
    </xf>
    <xf numFmtId="49" fontId="2" fillId="0" borderId="12" xfId="0" applyNumberFormat="1" applyFont="1" applyBorder="1"/>
    <xf numFmtId="0" fontId="3" fillId="0" borderId="0" xfId="0" applyFont="1" applyAlignment="1">
      <alignment wrapText="1"/>
    </xf>
    <xf numFmtId="14" fontId="0" fillId="0" borderId="0" xfId="0" applyNumberFormat="1"/>
    <xf numFmtId="14" fontId="2" fillId="0" borderId="12" xfId="0" applyNumberFormat="1" applyFont="1" applyBorder="1"/>
    <xf numFmtId="49" fontId="2" fillId="24" borderId="12" xfId="0" applyNumberFormat="1" applyFont="1" applyFill="1" applyBorder="1" applyProtection="1">
      <protection locked="0"/>
    </xf>
    <xf numFmtId="0" fontId="2" fillId="24" borderId="12" xfId="0" applyFont="1" applyFill="1" applyBorder="1" applyAlignment="1" applyProtection="1">
      <alignment wrapText="1"/>
      <protection locked="0"/>
    </xf>
    <xf numFmtId="0" fontId="2" fillId="26" borderId="12" xfId="0" applyFont="1" applyFill="1" applyBorder="1" applyAlignment="1">
      <alignment horizontal="center" vertical="center" wrapText="1"/>
    </xf>
    <xf numFmtId="4" fontId="2" fillId="26" borderId="12" xfId="0" applyNumberFormat="1" applyFont="1" applyFill="1" applyBorder="1"/>
    <xf numFmtId="164" fontId="0" fillId="26" borderId="0" xfId="0" applyNumberFormat="1" applyFill="1" applyProtection="1">
      <protection locked="0"/>
    </xf>
    <xf numFmtId="4" fontId="3" fillId="26" borderId="12" xfId="0" applyNumberFormat="1" applyFont="1" applyFill="1" applyBorder="1" applyProtection="1">
      <protection locked="0"/>
    </xf>
    <xf numFmtId="4" fontId="2" fillId="27" borderId="12" xfId="0" applyNumberFormat="1" applyFont="1" applyFill="1" applyBorder="1" applyProtection="1"/>
    <xf numFmtId="4" fontId="2" fillId="27" borderId="12" xfId="0" applyNumberFormat="1" applyFont="1" applyFill="1" applyBorder="1"/>
    <xf numFmtId="0" fontId="29" fillId="27" borderId="12" xfId="0" applyFont="1" applyFill="1" applyBorder="1" applyAlignment="1">
      <alignment horizontal="center" vertical="center" wrapText="1"/>
    </xf>
    <xf numFmtId="0" fontId="29" fillId="26" borderId="12" xfId="0" applyFont="1" applyFill="1" applyBorder="1" applyAlignment="1">
      <alignment horizontal="center" vertical="center" wrapText="1"/>
    </xf>
    <xf numFmtId="0" fontId="29" fillId="0" borderId="0" xfId="0" applyFont="1" applyAlignment="1" applyProtection="1">
      <alignment horizontal="right"/>
    </xf>
    <xf numFmtId="0" fontId="3" fillId="0" borderId="0" xfId="0" applyFont="1"/>
    <xf numFmtId="0" fontId="0" fillId="0" borderId="12" xfId="0" applyBorder="1"/>
    <xf numFmtId="0" fontId="2" fillId="24" borderId="12" xfId="0" applyFont="1" applyFill="1" applyBorder="1" applyAlignment="1">
      <alignment horizontal="center" vertical="center" wrapText="1"/>
    </xf>
    <xf numFmtId="4" fontId="3" fillId="24" borderId="12" xfId="0" applyNumberFormat="1" applyFont="1" applyFill="1" applyBorder="1" applyProtection="1">
      <protection locked="0"/>
    </xf>
    <xf numFmtId="4" fontId="2" fillId="24" borderId="12" xfId="0" applyNumberFormat="1" applyFont="1" applyFill="1" applyBorder="1"/>
    <xf numFmtId="4" fontId="2" fillId="24" borderId="12" xfId="0" applyNumberFormat="1" applyFont="1" applyFill="1" applyBorder="1" applyProtection="1">
      <protection locked="0"/>
    </xf>
    <xf numFmtId="14" fontId="2" fillId="26" borderId="12" xfId="0" applyNumberFormat="1" applyFont="1" applyFill="1" applyBorder="1" applyAlignment="1">
      <alignment horizontal="center" vertical="center" wrapText="1"/>
    </xf>
    <xf numFmtId="1" fontId="2" fillId="26" borderId="12" xfId="0" applyNumberFormat="1" applyFont="1" applyFill="1" applyBorder="1" applyProtection="1">
      <protection locked="0"/>
    </xf>
    <xf numFmtId="0" fontId="2" fillId="26" borderId="12" xfId="0" applyFont="1" applyFill="1" applyBorder="1" applyProtection="1">
      <protection locked="0"/>
    </xf>
    <xf numFmtId="10" fontId="2" fillId="26" borderId="12" xfId="0" applyNumberFormat="1" applyFont="1" applyFill="1" applyBorder="1" applyProtection="1"/>
    <xf numFmtId="14" fontId="2" fillId="26" borderId="12" xfId="0" applyNumberFormat="1" applyFont="1" applyFill="1" applyBorder="1" applyProtection="1">
      <protection locked="0"/>
    </xf>
    <xf numFmtId="0" fontId="2" fillId="26" borderId="12" xfId="0" applyNumberFormat="1" applyFont="1" applyFill="1" applyBorder="1" applyProtection="1">
      <protection locked="0"/>
    </xf>
    <xf numFmtId="14" fontId="2" fillId="26" borderId="12" xfId="0" applyNumberFormat="1" applyFont="1" applyFill="1" applyBorder="1" applyAlignment="1" applyProtection="1">
      <alignment horizontal="right"/>
      <protection locked="0"/>
    </xf>
    <xf numFmtId="4" fontId="0" fillId="26" borderId="12" xfId="0" applyNumberFormat="1" applyFill="1" applyBorder="1" applyProtection="1"/>
    <xf numFmtId="164" fontId="2" fillId="26" borderId="0" xfId="0" applyNumberFormat="1" applyFont="1" applyFill="1" applyProtection="1">
      <protection locked="0"/>
    </xf>
    <xf numFmtId="0" fontId="2" fillId="0" borderId="12" xfId="0" applyFont="1" applyFill="1" applyBorder="1" applyAlignment="1">
      <alignment horizontal="center" vertical="center" wrapText="1"/>
    </xf>
    <xf numFmtId="14" fontId="2" fillId="24" borderId="12" xfId="0" applyNumberFormat="1" applyFont="1" applyFill="1" applyBorder="1" applyAlignment="1">
      <alignment horizontal="center" vertical="center" wrapText="1"/>
    </xf>
    <xf numFmtId="0" fontId="30" fillId="26" borderId="12" xfId="0" applyFont="1" applyFill="1" applyBorder="1" applyAlignment="1">
      <alignment horizontal="center" vertical="center" wrapText="1"/>
    </xf>
    <xf numFmtId="4" fontId="2" fillId="0" borderId="12" xfId="0" applyNumberFormat="1" applyFont="1" applyFill="1" applyBorder="1" applyProtection="1">
      <protection locked="0"/>
    </xf>
    <xf numFmtId="14" fontId="2" fillId="24" borderId="12" xfId="0" applyNumberFormat="1" applyFont="1" applyFill="1" applyBorder="1" applyProtection="1">
      <protection locked="0"/>
    </xf>
    <xf numFmtId="0" fontId="2" fillId="24" borderId="12" xfId="0" applyFont="1" applyFill="1" applyBorder="1" applyProtection="1">
      <protection locked="0"/>
    </xf>
    <xf numFmtId="10" fontId="2" fillId="24" borderId="12" xfId="0" applyNumberFormat="1" applyFont="1" applyFill="1" applyBorder="1" applyProtection="1"/>
    <xf numFmtId="4" fontId="3" fillId="27" borderId="12" xfId="0" applyNumberFormat="1" applyFont="1" applyFill="1" applyBorder="1" applyProtection="1">
      <protection locked="0"/>
    </xf>
    <xf numFmtId="4" fontId="2" fillId="26" borderId="12" xfId="0" applyNumberFormat="1" applyFont="1" applyFill="1" applyBorder="1" applyProtection="1"/>
    <xf numFmtId="4" fontId="0" fillId="24" borderId="12" xfId="0" applyNumberFormat="1" applyFill="1" applyBorder="1" applyProtection="1"/>
    <xf numFmtId="14" fontId="2" fillId="24" borderId="12" xfId="0" applyNumberFormat="1" applyFont="1" applyFill="1" applyBorder="1" applyAlignment="1" applyProtection="1">
      <alignment horizontal="right"/>
      <protection locked="0"/>
    </xf>
    <xf numFmtId="0" fontId="3" fillId="26" borderId="12" xfId="0" applyFont="1" applyFill="1" applyBorder="1"/>
    <xf numFmtId="4" fontId="29" fillId="27" borderId="12" xfId="0" applyNumberFormat="1" applyFont="1" applyFill="1" applyBorder="1"/>
    <xf numFmtId="0" fontId="0" fillId="24" borderId="12" xfId="0" applyFill="1" applyBorder="1" applyProtection="1"/>
    <xf numFmtId="4" fontId="31" fillId="26" borderId="12" xfId="0" applyNumberFormat="1" applyFont="1" applyFill="1" applyBorder="1" applyProtection="1"/>
    <xf numFmtId="0" fontId="32" fillId="0" borderId="0" xfId="0" applyFont="1"/>
    <xf numFmtId="0" fontId="2" fillId="0" borderId="12" xfId="0" applyFont="1" applyBorder="1" applyAlignment="1" applyProtection="1">
      <alignment horizontal="center"/>
    </xf>
    <xf numFmtId="0" fontId="2" fillId="24" borderId="12" xfId="0" applyFont="1" applyFill="1" applyBorder="1" applyAlignment="1" applyProtection="1">
      <alignment horizontal="center"/>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10" xfId="0" applyFont="1" applyBorder="1" applyAlignment="1">
      <alignment horizontal="center" wrapText="1"/>
    </xf>
    <xf numFmtId="0" fontId="3" fillId="0" borderId="20" xfId="0" applyFont="1" applyBorder="1" applyAlignment="1">
      <alignment horizontal="left" wrapText="1"/>
    </xf>
    <xf numFmtId="0" fontId="0" fillId="0" borderId="0" xfId="0" applyAlignment="1">
      <alignment horizontal="left" wrapText="1"/>
    </xf>
    <xf numFmtId="3" fontId="0" fillId="0" borderId="0" xfId="0" applyNumberFormat="1" applyAlignment="1">
      <alignment horizontal="center"/>
    </xf>
    <xf numFmtId="4" fontId="3" fillId="24" borderId="16" xfId="0" applyNumberFormat="1" applyFont="1" applyFill="1" applyBorder="1" applyAlignment="1" applyProtection="1">
      <alignment horizontal="center" vertical="top"/>
      <protection locked="0"/>
    </xf>
    <xf numFmtId="4" fontId="0" fillId="24" borderId="17" xfId="0" applyNumberFormat="1" applyFill="1" applyBorder="1" applyAlignment="1" applyProtection="1">
      <alignment horizontal="center" vertical="top"/>
      <protection locked="0"/>
    </xf>
    <xf numFmtId="4" fontId="0" fillId="24" borderId="10" xfId="0" applyNumberFormat="1" applyFill="1" applyBorder="1" applyAlignment="1" applyProtection="1">
      <alignment horizontal="center" vertical="top"/>
      <protection locked="0"/>
    </xf>
    <xf numFmtId="3" fontId="0" fillId="0" borderId="11" xfId="0" applyNumberFormat="1" applyBorder="1" applyAlignment="1">
      <alignment horizontal="center" vertical="top"/>
    </xf>
    <xf numFmtId="4" fontId="6" fillId="24" borderId="12" xfId="0" applyNumberFormat="1" applyFont="1" applyFill="1" applyBorder="1" applyAlignment="1" applyProtection="1">
      <alignment vertical="center" wrapText="1"/>
    </xf>
    <xf numFmtId="0" fontId="7" fillId="24" borderId="12" xfId="0" applyFont="1" applyFill="1" applyBorder="1" applyAlignment="1" applyProtection="1">
      <alignment vertical="center" wrapText="1"/>
    </xf>
    <xf numFmtId="3" fontId="2" fillId="25" borderId="12" xfId="0" applyNumberFormat="1" applyFont="1" applyFill="1" applyBorder="1" applyAlignment="1" applyProtection="1">
      <alignment vertical="center" wrapText="1"/>
      <protection locked="0"/>
    </xf>
    <xf numFmtId="3" fontId="0" fillId="25" borderId="12" xfId="0" applyNumberFormat="1" applyFill="1" applyBorder="1" applyAlignment="1" applyProtection="1">
      <alignment vertical="center" wrapText="1"/>
      <protection locked="0"/>
    </xf>
    <xf numFmtId="0" fontId="9" fillId="0" borderId="21" xfId="0" applyFont="1" applyBorder="1" applyAlignment="1" applyProtection="1">
      <alignment horizontal="center" vertical="center" wrapText="1"/>
    </xf>
    <xf numFmtId="0" fontId="0" fillId="0" borderId="22" xfId="0" applyBorder="1" applyAlignment="1" applyProtection="1">
      <alignment horizontal="center" vertical="center" wrapText="1"/>
    </xf>
    <xf numFmtId="0" fontId="0" fillId="0" borderId="18" xfId="0" applyBorder="1" applyAlignment="1" applyProtection="1">
      <alignment horizontal="center" wrapText="1"/>
    </xf>
    <xf numFmtId="0" fontId="0" fillId="0" borderId="19" xfId="0" applyBorder="1" applyAlignment="1" applyProtection="1">
      <alignment horizontal="center" wrapText="1"/>
    </xf>
    <xf numFmtId="0" fontId="8" fillId="0" borderId="0" xfId="0" applyFont="1" applyAlignment="1">
      <alignment horizontal="center"/>
    </xf>
    <xf numFmtId="0" fontId="8" fillId="0" borderId="0" xfId="0" applyFont="1" applyAlignment="1">
      <alignment horizontal="center" wrapText="1"/>
    </xf>
    <xf numFmtId="0" fontId="0" fillId="0" borderId="23" xfId="0" applyBorder="1" applyAlignment="1" applyProtection="1">
      <alignment horizontal="center" vertical="center" wrapText="1"/>
    </xf>
    <xf numFmtId="0" fontId="0" fillId="0" borderId="24" xfId="0" applyBorder="1" applyAlignment="1" applyProtection="1">
      <alignment horizontal="center" vertical="center" wrapText="1"/>
    </xf>
    <xf numFmtId="0" fontId="3" fillId="0" borderId="25" xfId="0" applyFont="1"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29" xfId="0" applyBorder="1" applyAlignment="1" applyProtection="1">
      <alignment horizontal="center" wrapText="1"/>
    </xf>
    <xf numFmtId="0" fontId="0" fillId="0" borderId="30" xfId="0" applyBorder="1" applyAlignment="1" applyProtection="1">
      <alignment horizontal="center" wrapText="1"/>
    </xf>
    <xf numFmtId="0" fontId="0" fillId="0" borderId="31" xfId="0" applyBorder="1" applyAlignment="1" applyProtection="1">
      <alignment horizontal="center" wrapText="1"/>
    </xf>
    <xf numFmtId="0" fontId="0" fillId="0" borderId="32" xfId="0" applyBorder="1" applyAlignment="1" applyProtection="1">
      <alignment horizontal="center" wrapText="1"/>
    </xf>
  </cellXfs>
  <cellStyles count="85">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heck Cell" xfId="53" builtinId="23" customBuiltin="1"/>
    <cellStyle name="Check Cell 2" xfId="54"/>
    <cellStyle name="Explanatory Text" xfId="55" builtinId="53" customBuiltin="1"/>
    <cellStyle name="Explanatory Text 2" xfId="56"/>
    <cellStyle name="Good" xfId="57" builtinId="26" customBuiltin="1"/>
    <cellStyle name="Good 2" xfId="58"/>
    <cellStyle name="Heading 1" xfId="59" builtinId="16" customBuiltin="1"/>
    <cellStyle name="Heading 1 2" xfId="60"/>
    <cellStyle name="Heading 2" xfId="61" builtinId="17" customBuiltin="1"/>
    <cellStyle name="Heading 2 2" xfId="62"/>
    <cellStyle name="Heading 3" xfId="63" builtinId="18" customBuiltin="1"/>
    <cellStyle name="Heading 3 2" xfId="64"/>
    <cellStyle name="Heading 4" xfId="65" builtinId="19" customBuiltin="1"/>
    <cellStyle name="Heading 4 2" xfId="66"/>
    <cellStyle name="Input" xfId="67" builtinId="20" customBuiltin="1"/>
    <cellStyle name="Input 2" xfId="68"/>
    <cellStyle name="Linked Cell" xfId="69" builtinId="24" customBuiltin="1"/>
    <cellStyle name="Linked Cell 2" xfId="70"/>
    <cellStyle name="Neutral" xfId="71" builtinId="28" customBuiltin="1"/>
    <cellStyle name="Neutral 2" xfId="72"/>
    <cellStyle name="Normal" xfId="0" builtinId="0"/>
    <cellStyle name="Normal 2" xfId="73"/>
    <cellStyle name="Normal 2 2" xfId="84"/>
    <cellStyle name="Note" xfId="74" builtinId="10" customBuiltin="1"/>
    <cellStyle name="Note 2" xfId="75"/>
    <cellStyle name="Output" xfId="76" builtinId="21" customBuiltin="1"/>
    <cellStyle name="Output 2" xfId="77"/>
    <cellStyle name="Title" xfId="78" builtinId="15" customBuiltin="1"/>
    <cellStyle name="Title 2" xfId="79"/>
    <cellStyle name="Total" xfId="80" builtinId="25" customBuiltin="1"/>
    <cellStyle name="Total 2" xfId="81"/>
    <cellStyle name="Warning Text" xfId="82" builtinId="11" customBuiltin="1"/>
    <cellStyle name="Warning Text 2" xfId="8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313765</xdr:colOff>
      <xdr:row>22</xdr:row>
      <xdr:rowOff>70437</xdr:rowOff>
    </xdr:from>
    <xdr:to>
      <xdr:col>12</xdr:col>
      <xdr:colOff>1098176</xdr:colOff>
      <xdr:row>29</xdr:row>
      <xdr:rowOff>82177</xdr:rowOff>
    </xdr:to>
    <xdr:sp macro="" textlink="">
      <xdr:nvSpPr>
        <xdr:cNvPr id="2" name="TextBox 1"/>
        <xdr:cNvSpPr txBox="1"/>
      </xdr:nvSpPr>
      <xdr:spPr>
        <a:xfrm>
          <a:off x="8441765" y="5703261"/>
          <a:ext cx="4766235" cy="110991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sr-Latn-RS" sz="1200" b="1">
              <a:solidFill>
                <a:srgbClr val="C00000"/>
              </a:solidFill>
              <a:latin typeface="Arial" pitchFamily="34" charset="0"/>
              <a:cs typeface="Arial" pitchFamily="34" charset="0"/>
            </a:rPr>
            <a:t>Napomena</a:t>
          </a:r>
          <a:r>
            <a:rPr lang="sr-Latn-RS" sz="1200">
              <a:solidFill>
                <a:schemeClr val="tx2"/>
              </a:solidFill>
              <a:latin typeface="Arial" pitchFamily="34" charset="0"/>
              <a:cs typeface="Arial" pitchFamily="34" charset="0"/>
            </a:rPr>
            <a:t>: Podatak iz</a:t>
          </a:r>
          <a:r>
            <a:rPr lang="sr-Latn-RS" sz="1200" baseline="0">
              <a:solidFill>
                <a:schemeClr val="tx2"/>
              </a:solidFill>
              <a:latin typeface="Arial" pitchFamily="34" charset="0"/>
              <a:cs typeface="Arial" pitchFamily="34" charset="0"/>
            </a:rPr>
            <a:t> kolone 12 (Iznos amortizacije koja se priznaje u poreske svrhe) a koja se dalje rasčlanjuje po poreskim grupama (kolone od 13 do 16) unosi se u rednom broju 1 obrasca POA (</a:t>
          </a:r>
          <a:r>
            <a:rPr lang="en-US" sz="1200" b="1" i="0">
              <a:solidFill>
                <a:schemeClr val="tx2"/>
              </a:solidFill>
              <a:latin typeface="Arial" pitchFamily="34" charset="0"/>
              <a:ea typeface="+mn-ea"/>
              <a:cs typeface="Arial" pitchFamily="34" charset="0"/>
            </a:rPr>
            <a:t>Podaci o obračunatoj amortizaciji stalnih sredstava stečenih počev</a:t>
          </a:r>
          <a:r>
            <a:rPr lang="sr-Latn-RS" sz="1200" b="1" i="0" baseline="0">
              <a:solidFill>
                <a:schemeClr val="tx2"/>
              </a:solidFill>
              <a:latin typeface="Arial" pitchFamily="34" charset="0"/>
              <a:ea typeface="+mn-ea"/>
              <a:cs typeface="Arial" pitchFamily="34" charset="0"/>
            </a:rPr>
            <a:t> </a:t>
          </a:r>
          <a:r>
            <a:rPr lang="en-US" sz="1200" b="1" i="0">
              <a:solidFill>
                <a:schemeClr val="tx2"/>
              </a:solidFill>
              <a:latin typeface="Arial" pitchFamily="34" charset="0"/>
              <a:ea typeface="+mn-ea"/>
              <a:cs typeface="Arial" pitchFamily="34" charset="0"/>
            </a:rPr>
            <a:t>od 1. januara 2019. godine</a:t>
          </a:r>
          <a:r>
            <a:rPr lang="sr-Latn-RS" sz="1200" b="1" i="0">
              <a:solidFill>
                <a:schemeClr val="tx2"/>
              </a:solidFill>
              <a:latin typeface="Arial" pitchFamily="34" charset="0"/>
              <a:ea typeface="+mn-ea"/>
              <a:cs typeface="Arial" pitchFamily="34" charset="0"/>
            </a:rPr>
            <a:t>). </a:t>
          </a:r>
          <a:endParaRPr lang="en-US" sz="1200">
            <a:solidFill>
              <a:schemeClr val="tx2"/>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18143</xdr:colOff>
      <xdr:row>24</xdr:row>
      <xdr:rowOff>90713</xdr:rowOff>
    </xdr:from>
    <xdr:to>
      <xdr:col>12</xdr:col>
      <xdr:colOff>254000</xdr:colOff>
      <xdr:row>36</xdr:row>
      <xdr:rowOff>126999</xdr:rowOff>
    </xdr:to>
    <xdr:sp macro="" textlink="">
      <xdr:nvSpPr>
        <xdr:cNvPr id="2" name="TextBox 1"/>
        <xdr:cNvSpPr txBox="1"/>
      </xdr:nvSpPr>
      <xdr:spPr>
        <a:xfrm>
          <a:off x="6386286" y="6041570"/>
          <a:ext cx="6059714" cy="199571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sr-Latn-RS" sz="1200" b="1">
              <a:solidFill>
                <a:srgbClr val="C00000"/>
              </a:solidFill>
              <a:latin typeface="Arial" pitchFamily="34" charset="0"/>
              <a:cs typeface="Arial" pitchFamily="34" charset="0"/>
            </a:rPr>
            <a:t>Napomena:</a:t>
          </a:r>
          <a:r>
            <a:rPr lang="sr-Latn-RS" sz="1200" baseline="0">
              <a:solidFill>
                <a:schemeClr val="tx2"/>
              </a:solidFill>
              <a:latin typeface="Arial" pitchFamily="34" charset="0"/>
              <a:cs typeface="Arial" pitchFamily="34" charset="0"/>
            </a:rPr>
            <a:t> </a:t>
          </a:r>
          <a:r>
            <a:rPr lang="sr-Latn-RS" sz="1200" b="1" baseline="0">
              <a:solidFill>
                <a:schemeClr val="tx2"/>
              </a:solidFill>
              <a:latin typeface="Arial" pitchFamily="34" charset="0"/>
              <a:cs typeface="Arial" pitchFamily="34" charset="0"/>
            </a:rPr>
            <a:t>Pregled je dat kako bi se objasnila primena Pravilnika koja važi za obračun amortizacije za otuđena i rashodovana sredstva  u našem slučaju (laptop i stolice).                                                                                                  Pregled sadrži sve potrebne podatke o neotpisanoj poeskoj vrednosti i neotpisanoj računovodstvenoj vrednosti, kako bi smo za naša otuđena sredstva utvrdili, da li između neotpisene poreske vrednosti i neotpisane računovodstvene vrednosti postoji pozitivna razlika, i pravilno obračunali poresku amortizaciju koja se priznaje u skladu sa poreskim propisima</a:t>
          </a:r>
          <a:r>
            <a:rPr lang="sr-Latn-RS" sz="1200" baseline="0">
              <a:solidFill>
                <a:schemeClr val="tx2"/>
              </a:solidFill>
              <a:latin typeface="Arial" pitchFamily="34" charset="0"/>
              <a:cs typeface="Arial" pitchFamily="34" charset="0"/>
            </a:rPr>
            <a:t>. </a:t>
          </a:r>
          <a:r>
            <a:rPr lang="sr-Latn-RS" sz="1200" b="1" baseline="0">
              <a:solidFill>
                <a:schemeClr val="tx2"/>
              </a:solidFill>
              <a:latin typeface="Arial" pitchFamily="34" charset="0"/>
              <a:cs typeface="Arial" pitchFamily="34" charset="0"/>
            </a:rPr>
            <a:t>Utvrđivanje razlike na osnovu datog pregleda objašnjeno je u narednom šitu - PREGLED ZA O.TUĐENA OS</a:t>
          </a:r>
          <a:endParaRPr lang="en-US" sz="1200" b="1">
            <a:solidFill>
              <a:schemeClr val="tx2"/>
            </a:solidFill>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117930</xdr:colOff>
      <xdr:row>13</xdr:row>
      <xdr:rowOff>149678</xdr:rowOff>
    </xdr:from>
    <xdr:to>
      <xdr:col>14</xdr:col>
      <xdr:colOff>449036</xdr:colOff>
      <xdr:row>28</xdr:row>
      <xdr:rowOff>163285</xdr:rowOff>
    </xdr:to>
    <xdr:sp macro="" textlink="">
      <xdr:nvSpPr>
        <xdr:cNvPr id="2" name="TextBox 1"/>
        <xdr:cNvSpPr txBox="1"/>
      </xdr:nvSpPr>
      <xdr:spPr>
        <a:xfrm>
          <a:off x="2540001" y="4095749"/>
          <a:ext cx="11706678" cy="246289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sr-Latn-RS" sz="1400" b="1">
              <a:solidFill>
                <a:srgbClr val="C00000"/>
              </a:solidFill>
              <a:latin typeface="Arial" pitchFamily="34" charset="0"/>
              <a:cs typeface="Arial" pitchFamily="34" charset="0"/>
            </a:rPr>
            <a:t>Napomena: Primena - </a:t>
          </a:r>
          <a:r>
            <a:rPr lang="vi-VN" sz="1400" b="1">
              <a:solidFill>
                <a:srgbClr val="C00000"/>
              </a:solidFill>
              <a:latin typeface="Arial" pitchFamily="34" charset="0"/>
              <a:cs typeface="Arial" pitchFamily="34" charset="0"/>
            </a:rPr>
            <a:t>Član 3, stav 7</a:t>
          </a:r>
          <a:r>
            <a:rPr lang="sr-Latn-RS" sz="1400" b="1">
              <a:solidFill>
                <a:srgbClr val="C00000"/>
              </a:solidFill>
              <a:latin typeface="Arial" pitchFamily="34" charset="0"/>
              <a:cs typeface="Arial" pitchFamily="34" charset="0"/>
            </a:rPr>
            <a:t> Pravilnika</a:t>
          </a:r>
          <a:r>
            <a:rPr lang="vi-VN" sz="1400" b="1">
              <a:solidFill>
                <a:srgbClr val="C00000"/>
              </a:solidFill>
              <a:latin typeface="Arial" pitchFamily="34" charset="0"/>
              <a:cs typeface="Arial" pitchFamily="34" charset="0"/>
            </a:rPr>
            <a:t>:</a:t>
          </a:r>
        </a:p>
        <a:p>
          <a:r>
            <a:rPr lang="vi-VN" sz="1400">
              <a:solidFill>
                <a:schemeClr val="tx2"/>
              </a:solidFill>
              <a:latin typeface="Arial" pitchFamily="34" charset="0"/>
              <a:cs typeface="Arial" pitchFamily="34" charset="0"/>
            </a:rPr>
            <a:t>U slučaju kada je u poreskom periodu stalno sredstvo otuđeno, odnosno uništeno, kao rashod u tom poreskom periodu priznaje se iznos pozitivne razlike između neotpisane poreske i neotpisane računovodstvene vrednosti tog sredstva koja se utvrđuje u poreskom periodu u kojem je došlo do prestanka obračuna amortizacije. </a:t>
          </a:r>
          <a:r>
            <a:rPr lang="sr-Latn-RS" sz="1400">
              <a:solidFill>
                <a:schemeClr val="tx2"/>
              </a:solidFill>
              <a:latin typeface="Arial" pitchFamily="34" charset="0"/>
              <a:cs typeface="Arial" pitchFamily="34" charset="0"/>
            </a:rPr>
            <a:t>Neotpisana</a:t>
          </a:r>
          <a:r>
            <a:rPr lang="sr-Latn-RS" sz="1400" baseline="0">
              <a:solidFill>
                <a:schemeClr val="tx2"/>
              </a:solidFill>
              <a:latin typeface="Arial" pitchFamily="34" charset="0"/>
              <a:cs typeface="Arial" pitchFamily="34" charset="0"/>
            </a:rPr>
            <a:t> poreska vrednost je nabavna vrednost OS umanjena za iznos poreske amortizacije koja se priznaje za poreske svrhe (kolona 12 tabele). Neotpisana računovodstvena vrednost je nabavna vrednost umanjena za ispravku vrednosti (amortizacija </a:t>
          </a:r>
          <a:r>
            <a:rPr lang="sr-Latn-RS" sz="1400">
              <a:solidFill>
                <a:schemeClr val="tx2"/>
              </a:solidFill>
              <a:latin typeface="Arial" pitchFamily="34" charset="0"/>
              <a:cs typeface="Arial" pitchFamily="34" charset="0"/>
            </a:rPr>
            <a:t> prve godine 2021 i druge godine korišćenja 2022)                                                                                                                                                                                                               U našem slučaju:                                                                                                                                                                                                                         1. za manjak</a:t>
          </a:r>
          <a:r>
            <a:rPr lang="sr-Latn-RS" sz="1400" baseline="0">
              <a:solidFill>
                <a:schemeClr val="tx2"/>
              </a:solidFill>
              <a:latin typeface="Arial" pitchFamily="34" charset="0"/>
              <a:cs typeface="Arial" pitchFamily="34" charset="0"/>
            </a:rPr>
            <a:t> laptopa nemamo korekciju jer je razlika između neotpisane poreske vrednosti i neotpisane računovodstvene vrednosti 0.                                                                                                                                                                                     2. Za otuđenje stolica takođe </a:t>
          </a:r>
          <a:r>
            <a:rPr lang="sr-Latn-RS" sz="1400" baseline="0">
              <a:solidFill>
                <a:schemeClr val="tx2"/>
              </a:solidFill>
              <a:latin typeface="Arial" pitchFamily="34" charset="0"/>
              <a:ea typeface="+mn-ea"/>
              <a:cs typeface="Arial" pitchFamily="34" charset="0"/>
            </a:rPr>
            <a:t>nemamo korekciju jer je razlika između neotpisane poreske vrednosti i neotpisane računovodstvene vrednosti 0.                                                                                                                                                                                     </a:t>
          </a:r>
          <a:r>
            <a:rPr lang="sr-Latn-RS" sz="1400" baseline="0">
              <a:solidFill>
                <a:schemeClr val="tx2"/>
              </a:solidFill>
              <a:latin typeface="Arial" pitchFamily="34" charset="0"/>
              <a:cs typeface="Arial" pitchFamily="34" charset="0"/>
            </a:rPr>
            <a:t>3. Ukoliko bi Iznos neotpisane poreske vrednosti za otuđeno ili uništeno (rashodovano) sredstvo bio veći od iznosa neotpisane računovodstvene vrednosti tog sredstva, ta razlika bi se dodala u obrascu POA (redni broj 2 POA) na prethodno obračunatu poresku amortizaciju u 2022 godini (koja je iskazana u rednom broju 1) </a:t>
          </a:r>
          <a:r>
            <a:rPr lang="en-US" sz="1400" baseline="0">
              <a:solidFill>
                <a:schemeClr val="tx2"/>
              </a:solidFill>
              <a:latin typeface="Arial" pitchFamily="34" charset="0"/>
              <a:cs typeface="Arial" pitchFamily="34" charset="0"/>
            </a:rPr>
            <a:t>i </a:t>
          </a:r>
          <a:r>
            <a:rPr lang="sr-Latn-RS" sz="1400" baseline="0">
              <a:solidFill>
                <a:schemeClr val="tx2"/>
              </a:solidFill>
              <a:latin typeface="Arial" pitchFamily="34" charset="0"/>
              <a:cs typeface="Arial" pitchFamily="34" charset="0"/>
            </a:rPr>
            <a:t>uvećala bi</a:t>
          </a:r>
          <a:r>
            <a:rPr lang="en-US" sz="1400" baseline="0">
              <a:solidFill>
                <a:schemeClr val="tx2"/>
              </a:solidFill>
              <a:latin typeface="Arial" pitchFamily="34" charset="0"/>
              <a:cs typeface="Arial" pitchFamily="34" charset="0"/>
            </a:rPr>
            <a:t> ukupan iznos amortizacije koji se priznaje kao rashod u poreskom periodu</a:t>
          </a:r>
          <a:r>
            <a:rPr lang="sr-Latn-RS" sz="1400" baseline="0">
              <a:solidFill>
                <a:schemeClr val="tx2"/>
              </a:solidFill>
              <a:latin typeface="Arial" pitchFamily="34" charset="0"/>
              <a:cs typeface="Arial" pitchFamily="34" charset="0"/>
            </a:rPr>
            <a:t> - 2022 godine</a:t>
          </a:r>
          <a:r>
            <a:rPr lang="en-US" sz="1400" baseline="0">
              <a:solidFill>
                <a:schemeClr val="tx2"/>
              </a:solidFill>
              <a:latin typeface="Arial" pitchFamily="34" charset="0"/>
              <a:cs typeface="Arial" pitchFamily="34" charset="0"/>
            </a:rPr>
            <a:t>.</a:t>
          </a:r>
          <a:endParaRPr lang="en-US" sz="1400">
            <a:solidFill>
              <a:schemeClr val="tx2"/>
            </a:solidFill>
            <a:latin typeface="Arial" pitchFamily="34" charset="0"/>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425450</xdr:colOff>
      <xdr:row>17</xdr:row>
      <xdr:rowOff>101600</xdr:rowOff>
    </xdr:from>
    <xdr:to>
      <xdr:col>9</xdr:col>
      <xdr:colOff>222250</xdr:colOff>
      <xdr:row>24</xdr:row>
      <xdr:rowOff>133350</xdr:rowOff>
    </xdr:to>
    <xdr:sp macro="" textlink="">
      <xdr:nvSpPr>
        <xdr:cNvPr id="3" name="TextBox 2"/>
        <xdr:cNvSpPr txBox="1"/>
      </xdr:nvSpPr>
      <xdr:spPr>
        <a:xfrm>
          <a:off x="2254250" y="5397500"/>
          <a:ext cx="3454400" cy="11430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r-Latn-RS" sz="1100">
              <a:solidFill>
                <a:schemeClr val="tx2"/>
              </a:solidFill>
              <a:latin typeface="Arial" pitchFamily="34" charset="0"/>
              <a:ea typeface="+mn-ea"/>
              <a:cs typeface="Arial" pitchFamily="34" charset="0"/>
            </a:rPr>
            <a:t>NAPOMENA: Podatak</a:t>
          </a:r>
          <a:r>
            <a:rPr lang="sr-Latn-RS" sz="1100" baseline="0">
              <a:solidFill>
                <a:schemeClr val="tx2"/>
              </a:solidFill>
              <a:latin typeface="Arial" pitchFamily="34" charset="0"/>
              <a:ea typeface="+mn-ea"/>
              <a:cs typeface="Arial" pitchFamily="34" charset="0"/>
            </a:rPr>
            <a:t> iz rednog broja 3 obrasca POA unosimo u Poreski bilans - obrazac PB1 pod rednim brojem 21 - </a:t>
          </a:r>
          <a:r>
            <a:rPr lang="en-US" sz="1100" baseline="0">
              <a:solidFill>
                <a:schemeClr val="tx2"/>
              </a:solidFill>
              <a:latin typeface="Arial" pitchFamily="34" charset="0"/>
              <a:ea typeface="+mn-ea"/>
              <a:cs typeface="Arial" pitchFamily="34" charset="0"/>
            </a:rPr>
            <a:t>Ukupan iznos amortizacije obračunat za poreske svrhe</a:t>
          </a:r>
          <a:r>
            <a:rPr lang="sr-Latn-RS" sz="1100" baseline="0">
              <a:solidFill>
                <a:schemeClr val="tx2"/>
              </a:solidFill>
              <a:latin typeface="Arial" pitchFamily="34" charset="0"/>
              <a:ea typeface="+mn-ea"/>
              <a:cs typeface="Arial" pitchFamily="34" charset="0"/>
            </a:rPr>
            <a:t>. To je ukupna poreska amortizacija koja se priznaje u poreskom bilansu za poreski period u našem slučaju 2022 godinu</a:t>
          </a:r>
          <a:endParaRPr lang="en-US" sz="1100">
            <a:solidFill>
              <a:schemeClr val="tx2"/>
            </a:solidFill>
            <a:latin typeface="Arial" pitchFamily="34" charset="0"/>
            <a:ea typeface="+mn-ea"/>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tabColor theme="5" tint="0.39997558519241921"/>
  </sheetPr>
  <dimension ref="A1:P45"/>
  <sheetViews>
    <sheetView tabSelected="1" topLeftCell="A7" zoomScale="70" zoomScaleNormal="70" workbookViewId="0">
      <selection activeCell="H27" sqref="H27"/>
    </sheetView>
  </sheetViews>
  <sheetFormatPr defaultRowHeight="12.75"/>
  <cols>
    <col min="1" max="1" width="8.85546875" style="20" bestFit="1" customWidth="1"/>
    <col min="2" max="2" width="27.5703125" customWidth="1"/>
    <col min="3" max="3" width="12.140625" bestFit="1" customWidth="1"/>
    <col min="4" max="4" width="10.28515625" customWidth="1"/>
    <col min="6" max="6" width="16.28515625" customWidth="1"/>
    <col min="7" max="7" width="11.85546875" style="25" customWidth="1"/>
    <col min="8" max="8" width="9.5703125" style="25" customWidth="1"/>
    <col min="9" max="9" width="11.140625" customWidth="1"/>
    <col min="10" max="10" width="15.7109375" customWidth="1"/>
    <col min="11" max="11" width="25.7109375" customWidth="1"/>
    <col min="12" max="12" width="15.42578125" customWidth="1"/>
    <col min="13" max="13" width="16.140625" customWidth="1"/>
    <col min="14" max="14" width="13" bestFit="1" customWidth="1"/>
    <col min="15" max="15" width="13.7109375" bestFit="1" customWidth="1"/>
    <col min="16" max="16" width="13.140625" bestFit="1" customWidth="1"/>
  </cols>
  <sheetData>
    <row r="1" spans="1:16">
      <c r="B1" s="24" t="s">
        <v>62</v>
      </c>
    </row>
    <row r="2" spans="1:16">
      <c r="B2" s="18"/>
    </row>
    <row r="3" spans="1:16">
      <c r="B3" s="21" t="s">
        <v>39</v>
      </c>
    </row>
    <row r="4" spans="1:16">
      <c r="A4" s="21"/>
      <c r="B4" s="18" t="s">
        <v>26</v>
      </c>
      <c r="F4" s="31">
        <v>44196</v>
      </c>
      <c r="M4" s="5"/>
    </row>
    <row r="5" spans="1:16">
      <c r="B5" s="18"/>
    </row>
    <row r="6" spans="1:16" ht="119.1" customHeight="1">
      <c r="A6" s="22" t="s">
        <v>85</v>
      </c>
      <c r="B6" s="6" t="s">
        <v>25</v>
      </c>
      <c r="C6" s="40" t="s">
        <v>69</v>
      </c>
      <c r="D6" s="29" t="s">
        <v>28</v>
      </c>
      <c r="E6" s="29" t="s">
        <v>66</v>
      </c>
      <c r="F6" s="29" t="s">
        <v>68</v>
      </c>
      <c r="G6" s="44" t="s">
        <v>27</v>
      </c>
      <c r="H6" s="29" t="s">
        <v>72</v>
      </c>
      <c r="I6" s="29" t="s">
        <v>73</v>
      </c>
      <c r="J6" s="40" t="s">
        <v>70</v>
      </c>
      <c r="K6" s="29" t="s">
        <v>63</v>
      </c>
      <c r="L6" s="35" t="s">
        <v>71</v>
      </c>
      <c r="M6" s="29" t="s">
        <v>65</v>
      </c>
      <c r="N6" s="29" t="s">
        <v>29</v>
      </c>
      <c r="O6" s="29" t="s">
        <v>30</v>
      </c>
      <c r="P6" s="29" t="s">
        <v>31</v>
      </c>
    </row>
    <row r="7" spans="1:16" ht="54.6" customHeight="1">
      <c r="A7" s="22" t="s">
        <v>67</v>
      </c>
      <c r="B7" s="6">
        <v>2</v>
      </c>
      <c r="C7" s="40">
        <v>3</v>
      </c>
      <c r="D7" s="29">
        <v>4</v>
      </c>
      <c r="E7" s="29">
        <v>5</v>
      </c>
      <c r="F7" s="29">
        <v>6</v>
      </c>
      <c r="G7" s="29">
        <v>7</v>
      </c>
      <c r="H7" s="29">
        <v>8</v>
      </c>
      <c r="I7" s="29">
        <v>9</v>
      </c>
      <c r="J7" s="40">
        <v>10</v>
      </c>
      <c r="K7" s="36" t="s">
        <v>76</v>
      </c>
      <c r="L7" s="35" t="s">
        <v>75</v>
      </c>
      <c r="M7" s="29">
        <v>13</v>
      </c>
      <c r="N7" s="29">
        <v>14</v>
      </c>
      <c r="O7" s="29">
        <v>15</v>
      </c>
      <c r="P7" s="29">
        <v>16</v>
      </c>
    </row>
    <row r="8" spans="1:16">
      <c r="A8" s="27"/>
      <c r="B8" s="28"/>
      <c r="C8" s="43"/>
      <c r="D8" s="45">
        <v>4</v>
      </c>
      <c r="E8" s="46" t="s">
        <v>15</v>
      </c>
      <c r="F8" s="47">
        <v>0.3</v>
      </c>
      <c r="G8" s="48">
        <v>44199</v>
      </c>
      <c r="H8" s="49">
        <v>12</v>
      </c>
      <c r="I8" s="49">
        <v>12</v>
      </c>
      <c r="J8" s="41"/>
      <c r="K8" s="32">
        <f>(C8*F8*I8)/H8</f>
        <v>0</v>
      </c>
      <c r="L8" s="33">
        <f>MIN(J8, K8)</f>
        <v>0</v>
      </c>
      <c r="M8" s="51" t="str">
        <f t="shared" ref="M8:M19" si="0">IF(E8="II", L8, "")</f>
        <v/>
      </c>
      <c r="N8" s="51" t="str">
        <f t="shared" ref="N8:N19" si="1">IF(E8="III", L8, "")</f>
        <v/>
      </c>
      <c r="O8" s="51" t="str">
        <f t="shared" ref="O8:O19" si="2">IF(E8="IV", L8, "")</f>
        <v/>
      </c>
      <c r="P8" s="51">
        <f t="shared" ref="P8:P19" si="3">IF(E8="V", L8, "")</f>
        <v>0</v>
      </c>
    </row>
    <row r="9" spans="1:16">
      <c r="A9" s="27"/>
      <c r="B9" s="28"/>
      <c r="C9" s="43"/>
      <c r="D9" s="45">
        <v>3</v>
      </c>
      <c r="E9" s="46" t="s">
        <v>15</v>
      </c>
      <c r="F9" s="47">
        <v>0.3</v>
      </c>
      <c r="G9" s="48">
        <v>44199</v>
      </c>
      <c r="H9" s="49">
        <v>12</v>
      </c>
      <c r="I9" s="49">
        <v>12</v>
      </c>
      <c r="J9" s="41"/>
      <c r="K9" s="32">
        <f t="shared" ref="K9:K19" si="4">(C9*F9*I9)/H9</f>
        <v>0</v>
      </c>
      <c r="L9" s="33">
        <f t="shared" ref="L9:L19" si="5">MIN(J9, K9)</f>
        <v>0</v>
      </c>
      <c r="M9" s="51" t="str">
        <f t="shared" si="0"/>
        <v/>
      </c>
      <c r="N9" s="51" t="str">
        <f t="shared" si="1"/>
        <v/>
      </c>
      <c r="O9" s="51" t="str">
        <f t="shared" si="2"/>
        <v/>
      </c>
      <c r="P9" s="51">
        <f t="shared" si="3"/>
        <v>0</v>
      </c>
    </row>
    <row r="10" spans="1:16">
      <c r="A10" s="27"/>
      <c r="B10" s="28"/>
      <c r="C10" s="43"/>
      <c r="D10" s="45">
        <v>5</v>
      </c>
      <c r="E10" s="46" t="s">
        <v>14</v>
      </c>
      <c r="F10" s="47">
        <v>0.15</v>
      </c>
      <c r="G10" s="48">
        <v>44199</v>
      </c>
      <c r="H10" s="49">
        <v>12</v>
      </c>
      <c r="I10" s="49">
        <v>12</v>
      </c>
      <c r="J10" s="41"/>
      <c r="K10" s="32">
        <f t="shared" si="4"/>
        <v>0</v>
      </c>
      <c r="L10" s="33">
        <f t="shared" si="5"/>
        <v>0</v>
      </c>
      <c r="M10" s="51" t="str">
        <f t="shared" si="0"/>
        <v/>
      </c>
      <c r="N10" s="51">
        <f t="shared" si="1"/>
        <v>0</v>
      </c>
      <c r="O10" s="51" t="str">
        <f t="shared" si="2"/>
        <v/>
      </c>
      <c r="P10" s="51" t="str">
        <f t="shared" si="3"/>
        <v/>
      </c>
    </row>
    <row r="11" spans="1:16">
      <c r="A11" s="27"/>
      <c r="B11" s="28"/>
      <c r="C11" s="43"/>
      <c r="D11" s="45">
        <v>10</v>
      </c>
      <c r="E11" s="46" t="s">
        <v>13</v>
      </c>
      <c r="F11" s="47">
        <v>0.1</v>
      </c>
      <c r="G11" s="48">
        <v>44199</v>
      </c>
      <c r="H11" s="49">
        <v>12</v>
      </c>
      <c r="I11" s="49">
        <v>12</v>
      </c>
      <c r="J11" s="41"/>
      <c r="K11" s="32">
        <f t="shared" si="4"/>
        <v>0</v>
      </c>
      <c r="L11" s="33">
        <f t="shared" si="5"/>
        <v>0</v>
      </c>
      <c r="M11" s="51">
        <f t="shared" si="0"/>
        <v>0</v>
      </c>
      <c r="N11" s="51" t="str">
        <f t="shared" si="1"/>
        <v/>
      </c>
      <c r="O11" s="51" t="str">
        <f t="shared" si="2"/>
        <v/>
      </c>
      <c r="P11" s="51" t="str">
        <f t="shared" si="3"/>
        <v/>
      </c>
    </row>
    <row r="12" spans="1:16">
      <c r="A12" s="27"/>
      <c r="B12" s="28"/>
      <c r="C12" s="43"/>
      <c r="D12" s="45">
        <v>10</v>
      </c>
      <c r="E12" s="46" t="s">
        <v>13</v>
      </c>
      <c r="F12" s="47">
        <v>0.1</v>
      </c>
      <c r="G12" s="48">
        <v>44199</v>
      </c>
      <c r="H12" s="49">
        <v>12</v>
      </c>
      <c r="I12" s="49">
        <v>12</v>
      </c>
      <c r="J12" s="41"/>
      <c r="K12" s="32">
        <f t="shared" si="4"/>
        <v>0</v>
      </c>
      <c r="L12" s="33">
        <f t="shared" si="5"/>
        <v>0</v>
      </c>
      <c r="M12" s="51">
        <f t="shared" si="0"/>
        <v>0</v>
      </c>
      <c r="N12" s="51" t="str">
        <f t="shared" si="1"/>
        <v/>
      </c>
      <c r="O12" s="51" t="str">
        <f t="shared" si="2"/>
        <v/>
      </c>
      <c r="P12" s="51" t="str">
        <f t="shared" si="3"/>
        <v/>
      </c>
    </row>
    <row r="13" spans="1:16">
      <c r="A13" s="27"/>
      <c r="B13" s="28"/>
      <c r="C13" s="43"/>
      <c r="D13" s="45">
        <v>10</v>
      </c>
      <c r="E13" s="46" t="s">
        <v>14</v>
      </c>
      <c r="F13" s="47">
        <v>0.15</v>
      </c>
      <c r="G13" s="48">
        <v>44199</v>
      </c>
      <c r="H13" s="49">
        <v>12</v>
      </c>
      <c r="I13" s="49">
        <v>12</v>
      </c>
      <c r="J13" s="41"/>
      <c r="K13" s="32">
        <f t="shared" si="4"/>
        <v>0</v>
      </c>
      <c r="L13" s="33">
        <f t="shared" si="5"/>
        <v>0</v>
      </c>
      <c r="M13" s="51" t="str">
        <f t="shared" si="0"/>
        <v/>
      </c>
      <c r="N13" s="51">
        <f t="shared" si="1"/>
        <v>0</v>
      </c>
      <c r="O13" s="51" t="str">
        <f t="shared" si="2"/>
        <v/>
      </c>
      <c r="P13" s="51" t="str">
        <f t="shared" si="3"/>
        <v/>
      </c>
    </row>
    <row r="14" spans="1:16" ht="26.45" customHeight="1">
      <c r="A14" s="27"/>
      <c r="B14" s="28"/>
      <c r="C14" s="43"/>
      <c r="D14" s="45">
        <v>10</v>
      </c>
      <c r="E14" s="46" t="s">
        <v>14</v>
      </c>
      <c r="F14" s="47">
        <v>0.15</v>
      </c>
      <c r="G14" s="48">
        <v>44199</v>
      </c>
      <c r="H14" s="49">
        <v>12</v>
      </c>
      <c r="I14" s="49">
        <v>12</v>
      </c>
      <c r="J14" s="41"/>
      <c r="K14" s="32">
        <f t="shared" si="4"/>
        <v>0</v>
      </c>
      <c r="L14" s="33">
        <f>MIN(J14, K14)</f>
        <v>0</v>
      </c>
      <c r="M14" s="51" t="str">
        <f t="shared" si="0"/>
        <v/>
      </c>
      <c r="N14" s="51">
        <f t="shared" si="1"/>
        <v>0</v>
      </c>
      <c r="O14" s="51" t="str">
        <f t="shared" si="2"/>
        <v/>
      </c>
      <c r="P14" s="51" t="str">
        <f t="shared" si="3"/>
        <v/>
      </c>
    </row>
    <row r="15" spans="1:16">
      <c r="A15" s="27"/>
      <c r="B15" s="28"/>
      <c r="C15" s="43"/>
      <c r="D15" s="45">
        <v>4</v>
      </c>
      <c r="E15" s="46" t="s">
        <v>14</v>
      </c>
      <c r="F15" s="47">
        <v>0.15</v>
      </c>
      <c r="G15" s="50">
        <v>44564</v>
      </c>
      <c r="H15" s="49">
        <v>12</v>
      </c>
      <c r="I15" s="49">
        <v>12</v>
      </c>
      <c r="J15" s="41"/>
      <c r="K15" s="32">
        <f t="shared" si="4"/>
        <v>0</v>
      </c>
      <c r="L15" s="33">
        <f t="shared" si="5"/>
        <v>0</v>
      </c>
      <c r="M15" s="51" t="str">
        <f t="shared" si="0"/>
        <v/>
      </c>
      <c r="N15" s="51">
        <f t="shared" si="1"/>
        <v>0</v>
      </c>
      <c r="O15" s="51" t="str">
        <f t="shared" si="2"/>
        <v/>
      </c>
      <c r="P15" s="51" t="str">
        <f t="shared" si="3"/>
        <v/>
      </c>
    </row>
    <row r="16" spans="1:16">
      <c r="A16" s="27"/>
      <c r="B16" s="28"/>
      <c r="C16" s="43"/>
      <c r="D16" s="45">
        <v>4</v>
      </c>
      <c r="E16" s="46" t="s">
        <v>14</v>
      </c>
      <c r="F16" s="47">
        <v>0.15</v>
      </c>
      <c r="G16" s="50">
        <v>44564</v>
      </c>
      <c r="H16" s="49">
        <v>12</v>
      </c>
      <c r="I16" s="49">
        <v>12</v>
      </c>
      <c r="J16" s="41"/>
      <c r="K16" s="32">
        <f t="shared" si="4"/>
        <v>0</v>
      </c>
      <c r="L16" s="33">
        <f t="shared" si="5"/>
        <v>0</v>
      </c>
      <c r="M16" s="51" t="str">
        <f t="shared" si="0"/>
        <v/>
      </c>
      <c r="N16" s="51">
        <f t="shared" si="1"/>
        <v>0</v>
      </c>
      <c r="O16" s="51" t="str">
        <f t="shared" si="2"/>
        <v/>
      </c>
      <c r="P16" s="51" t="str">
        <f t="shared" si="3"/>
        <v/>
      </c>
    </row>
    <row r="17" spans="1:16">
      <c r="A17" s="27"/>
      <c r="B17" s="28"/>
      <c r="C17" s="43"/>
      <c r="D17" s="45">
        <v>5</v>
      </c>
      <c r="E17" s="46" t="s">
        <v>13</v>
      </c>
      <c r="F17" s="47">
        <v>0.1</v>
      </c>
      <c r="G17" s="50">
        <v>44564</v>
      </c>
      <c r="H17" s="49">
        <v>12</v>
      </c>
      <c r="I17" s="49">
        <v>12</v>
      </c>
      <c r="J17" s="41"/>
      <c r="K17" s="32">
        <f t="shared" si="4"/>
        <v>0</v>
      </c>
      <c r="L17" s="33">
        <f t="shared" si="5"/>
        <v>0</v>
      </c>
      <c r="M17" s="51">
        <f t="shared" si="0"/>
        <v>0</v>
      </c>
      <c r="N17" s="51" t="str">
        <f t="shared" si="1"/>
        <v/>
      </c>
      <c r="O17" s="51" t="str">
        <f t="shared" si="2"/>
        <v/>
      </c>
      <c r="P17" s="51" t="str">
        <f t="shared" si="3"/>
        <v/>
      </c>
    </row>
    <row r="18" spans="1:16">
      <c r="A18" s="27"/>
      <c r="B18" s="28"/>
      <c r="C18" s="43"/>
      <c r="D18" s="45">
        <v>5</v>
      </c>
      <c r="E18" s="46" t="s">
        <v>13</v>
      </c>
      <c r="F18" s="47">
        <v>0.1</v>
      </c>
      <c r="G18" s="50">
        <v>44564</v>
      </c>
      <c r="H18" s="49">
        <v>12</v>
      </c>
      <c r="I18" s="49">
        <v>12</v>
      </c>
      <c r="J18" s="41"/>
      <c r="K18" s="32">
        <f t="shared" si="4"/>
        <v>0</v>
      </c>
      <c r="L18" s="33">
        <f t="shared" si="5"/>
        <v>0</v>
      </c>
      <c r="M18" s="51">
        <f t="shared" si="0"/>
        <v>0</v>
      </c>
      <c r="N18" s="51" t="str">
        <f t="shared" si="1"/>
        <v/>
      </c>
      <c r="O18" s="51" t="str">
        <f t="shared" si="2"/>
        <v/>
      </c>
      <c r="P18" s="51" t="str">
        <f t="shared" si="3"/>
        <v/>
      </c>
    </row>
    <row r="19" spans="1:16">
      <c r="A19" s="27"/>
      <c r="B19" s="28"/>
      <c r="C19" s="43"/>
      <c r="D19" s="45">
        <v>10</v>
      </c>
      <c r="E19" s="46" t="s">
        <v>14</v>
      </c>
      <c r="F19" s="47">
        <v>0.15</v>
      </c>
      <c r="G19" s="48">
        <v>44570</v>
      </c>
      <c r="H19" s="49">
        <v>12</v>
      </c>
      <c r="I19" s="49">
        <v>12</v>
      </c>
      <c r="J19" s="41"/>
      <c r="K19" s="32">
        <f t="shared" si="4"/>
        <v>0</v>
      </c>
      <c r="L19" s="33">
        <f t="shared" si="5"/>
        <v>0</v>
      </c>
      <c r="M19" s="51" t="str">
        <f t="shared" si="0"/>
        <v/>
      </c>
      <c r="N19" s="51">
        <f t="shared" si="1"/>
        <v>0</v>
      </c>
      <c r="O19" s="51" t="str">
        <f t="shared" si="2"/>
        <v/>
      </c>
      <c r="P19" s="51" t="str">
        <f t="shared" si="3"/>
        <v/>
      </c>
    </row>
    <row r="20" spans="1:16">
      <c r="A20" s="23" t="s">
        <v>64</v>
      </c>
      <c r="B20" s="19"/>
      <c r="C20" s="30">
        <f>SUM(C8:C19)</f>
        <v>0</v>
      </c>
      <c r="D20" s="7"/>
      <c r="E20" s="7"/>
      <c r="F20" s="12"/>
      <c r="G20" s="26"/>
      <c r="H20" s="26"/>
      <c r="I20" s="7"/>
      <c r="J20" s="42">
        <f>SUM(J8:J19)</f>
        <v>0</v>
      </c>
      <c r="K20" s="30">
        <f t="shared" ref="K20:P20" si="6">SUM(K8:K19)</f>
        <v>0</v>
      </c>
      <c r="L20" s="34">
        <f t="shared" si="6"/>
        <v>0</v>
      </c>
      <c r="M20" s="30">
        <f t="shared" si="6"/>
        <v>0</v>
      </c>
      <c r="N20" s="30">
        <f t="shared" si="6"/>
        <v>0</v>
      </c>
      <c r="O20" s="30">
        <f t="shared" si="6"/>
        <v>0</v>
      </c>
      <c r="P20" s="30">
        <f t="shared" si="6"/>
        <v>0</v>
      </c>
    </row>
    <row r="21" spans="1:16">
      <c r="A21" s="23"/>
      <c r="B21" s="19"/>
      <c r="C21" s="7"/>
      <c r="D21" s="7"/>
      <c r="E21" s="7"/>
      <c r="F21" s="12"/>
      <c r="G21" s="26"/>
      <c r="H21" s="26"/>
      <c r="I21" s="7"/>
      <c r="J21" s="12"/>
      <c r="K21" s="12"/>
      <c r="L21" s="12"/>
      <c r="M21" s="10"/>
      <c r="N21" s="10"/>
      <c r="O21" s="69" t="s">
        <v>32</v>
      </c>
      <c r="P21" s="69"/>
    </row>
    <row r="22" spans="1:16">
      <c r="B22" s="18"/>
      <c r="J22" s="2"/>
      <c r="K22" s="2"/>
      <c r="L22" s="2"/>
      <c r="M22" s="2"/>
      <c r="N22" s="2"/>
      <c r="O22" s="37" t="s">
        <v>74</v>
      </c>
      <c r="P22" s="11">
        <f>SUM(M20:P20)</f>
        <v>0</v>
      </c>
    </row>
    <row r="23" spans="1:16">
      <c r="B23" s="18"/>
      <c r="J23" s="2"/>
      <c r="K23" s="2"/>
      <c r="L23" s="2"/>
      <c r="M23" s="2"/>
    </row>
    <row r="24" spans="1:16">
      <c r="B24" s="18"/>
      <c r="J24" s="2"/>
      <c r="K24" s="2"/>
      <c r="L24" s="2"/>
      <c r="M24" s="2"/>
    </row>
    <row r="34" spans="3:3" ht="15">
      <c r="C34" s="68" t="s">
        <v>86</v>
      </c>
    </row>
    <row r="35" spans="3:3" ht="15">
      <c r="C35" s="68" t="s">
        <v>87</v>
      </c>
    </row>
    <row r="36" spans="3:3" ht="15">
      <c r="C36" s="68" t="s">
        <v>88</v>
      </c>
    </row>
    <row r="37" spans="3:3" ht="15">
      <c r="C37" s="68" t="s">
        <v>89</v>
      </c>
    </row>
    <row r="38" spans="3:3" ht="15">
      <c r="C38" s="68" t="s">
        <v>90</v>
      </c>
    </row>
    <row r="39" spans="3:3" ht="15">
      <c r="C39" s="68" t="s">
        <v>91</v>
      </c>
    </row>
    <row r="40" spans="3:3" ht="15">
      <c r="C40" s="68" t="s">
        <v>92</v>
      </c>
    </row>
    <row r="41" spans="3:3" ht="15">
      <c r="C41" s="68" t="s">
        <v>93</v>
      </c>
    </row>
    <row r="42" spans="3:3" ht="15">
      <c r="C42" s="68" t="s">
        <v>94</v>
      </c>
    </row>
    <row r="43" spans="3:3" ht="15">
      <c r="C43" s="68" t="s">
        <v>95</v>
      </c>
    </row>
    <row r="44" spans="3:3" ht="15">
      <c r="C44" s="68" t="s">
        <v>96</v>
      </c>
    </row>
    <row r="45" spans="3:3" ht="15">
      <c r="C45" s="68" t="s">
        <v>97</v>
      </c>
    </row>
  </sheetData>
  <autoFilter ref="A6:P6">
    <filterColumn colId="2"/>
    <filterColumn colId="7"/>
  </autoFilter>
  <mergeCells count="1">
    <mergeCell ref="O21:P21"/>
  </mergeCells>
  <dataValidations count="4">
    <dataValidation type="list" allowBlank="1" showInputMessage="1" showErrorMessage="1" sqref="E8:E10 E13:E15 E19">
      <formula1>$B$36:$B$39</formula1>
    </dataValidation>
    <dataValidation type="list" allowBlank="1" showInputMessage="1" showErrorMessage="1" sqref="E16">
      <formula1>$B$56:$B$59</formula1>
    </dataValidation>
    <dataValidation allowBlank="1" showInputMessage="1" showErrorMessage="1" promptTitle="Poreske grupe" prompt="Izaberite u koju poresku grupu spada osnovno sredstvo" sqref="E6:E7"/>
    <dataValidation type="list" allowBlank="1" showInputMessage="1" showErrorMessage="1" sqref="E11:E12 E17:E18">
      <formula1>$B$57:$B$60</formula1>
    </dataValidation>
  </dataValidations>
  <pageMargins left="0.31496062992125984" right="0.31496062992125984" top="0.74803149606299213" bottom="0.74803149606299213" header="0.31496062992125984" footer="0.31496062992125984"/>
  <pageSetup paperSize="9" scale="56" orientation="landscape" r:id="rId1"/>
  <ignoredErrors>
    <ignoredError sqref="K8:K19" unlockedFormula="1"/>
  </ignoredErrors>
  <drawing r:id="rId2"/>
</worksheet>
</file>

<file path=xl/worksheets/sheet2.xml><?xml version="1.0" encoding="utf-8"?>
<worksheet xmlns="http://schemas.openxmlformats.org/spreadsheetml/2006/main" xmlns:r="http://schemas.openxmlformats.org/officeDocument/2006/relationships">
  <dimension ref="A1:I9"/>
  <sheetViews>
    <sheetView workbookViewId="0">
      <selection activeCell="M23" sqref="M23"/>
    </sheetView>
  </sheetViews>
  <sheetFormatPr defaultRowHeight="12.75"/>
  <sheetData>
    <row r="1" spans="1:9">
      <c r="A1" t="s">
        <v>0</v>
      </c>
      <c r="G1" s="3" t="s">
        <v>21</v>
      </c>
      <c r="H1" s="3"/>
      <c r="I1" s="3"/>
    </row>
    <row r="2" spans="1:9">
      <c r="A2" t="s">
        <v>24</v>
      </c>
      <c r="G2" s="3" t="s">
        <v>20</v>
      </c>
      <c r="H2" s="3"/>
      <c r="I2" s="3"/>
    </row>
    <row r="3" spans="1:9">
      <c r="A3" t="s">
        <v>1</v>
      </c>
      <c r="G3" s="3" t="s">
        <v>17</v>
      </c>
      <c r="H3" s="3"/>
      <c r="I3" s="3"/>
    </row>
    <row r="4" spans="1:9">
      <c r="A4" t="s">
        <v>2</v>
      </c>
      <c r="G4" s="3" t="s">
        <v>18</v>
      </c>
      <c r="H4" s="3"/>
      <c r="I4" s="3"/>
    </row>
    <row r="5" spans="1:9">
      <c r="A5" t="s">
        <v>3</v>
      </c>
      <c r="G5" s="3" t="s">
        <v>22</v>
      </c>
      <c r="H5" s="3"/>
      <c r="I5" s="3"/>
    </row>
    <row r="6" spans="1:9">
      <c r="A6" t="s">
        <v>4</v>
      </c>
      <c r="G6" s="3" t="s">
        <v>23</v>
      </c>
      <c r="H6" s="3"/>
      <c r="I6" s="3"/>
    </row>
    <row r="7" spans="1:9">
      <c r="A7" t="s">
        <v>5</v>
      </c>
    </row>
    <row r="8" spans="1:9">
      <c r="A8" t="s">
        <v>6</v>
      </c>
    </row>
    <row r="9" spans="1:9">
      <c r="A9" t="s">
        <v>7</v>
      </c>
    </row>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sheetPr>
    <tabColor theme="6" tint="0.59999389629810485"/>
  </sheetPr>
  <dimension ref="A1:R24"/>
  <sheetViews>
    <sheetView zoomScale="70" zoomScaleNormal="70" workbookViewId="0">
      <selection activeCell="G7" sqref="G7"/>
    </sheetView>
  </sheetViews>
  <sheetFormatPr defaultRowHeight="12.75"/>
  <cols>
    <col min="1" max="1" width="8.85546875" style="20" bestFit="1" customWidth="1"/>
    <col min="2" max="2" width="27.5703125" customWidth="1"/>
    <col min="3" max="3" width="12.140625" bestFit="1" customWidth="1"/>
    <col min="4" max="4" width="12.5703125" style="25" customWidth="1"/>
    <col min="6" max="6" width="10.85546875" customWidth="1"/>
    <col min="7" max="7" width="13.42578125" customWidth="1"/>
    <col min="8" max="8" width="14" bestFit="1" customWidth="1"/>
    <col min="9" max="9" width="15.42578125" customWidth="1"/>
    <col min="10" max="11" width="19" customWidth="1"/>
    <col min="12" max="14" width="15.85546875" customWidth="1"/>
    <col min="15" max="15" width="16.140625" customWidth="1"/>
    <col min="16" max="16" width="13" bestFit="1" customWidth="1"/>
    <col min="17" max="17" width="13.7109375" bestFit="1" customWidth="1"/>
    <col min="18" max="18" width="13.140625" bestFit="1" customWidth="1"/>
  </cols>
  <sheetData>
    <row r="1" spans="1:18">
      <c r="B1" s="24" t="s">
        <v>62</v>
      </c>
    </row>
    <row r="2" spans="1:18">
      <c r="B2" s="18"/>
    </row>
    <row r="3" spans="1:18">
      <c r="B3" s="21" t="s">
        <v>39</v>
      </c>
    </row>
    <row r="4" spans="1:18">
      <c r="A4" s="21"/>
      <c r="B4" s="18" t="s">
        <v>26</v>
      </c>
      <c r="F4" s="52">
        <v>44926</v>
      </c>
      <c r="O4" s="5"/>
    </row>
    <row r="5" spans="1:18">
      <c r="B5" s="18"/>
    </row>
    <row r="6" spans="1:18" ht="102">
      <c r="A6" s="22" t="s">
        <v>8</v>
      </c>
      <c r="B6" s="6" t="s">
        <v>25</v>
      </c>
      <c r="C6" s="53" t="s">
        <v>69</v>
      </c>
      <c r="D6" s="54" t="s">
        <v>27</v>
      </c>
      <c r="E6" s="40" t="s">
        <v>66</v>
      </c>
      <c r="F6" s="40" t="s">
        <v>68</v>
      </c>
      <c r="G6" s="55" t="s">
        <v>99</v>
      </c>
      <c r="H6" s="55" t="s">
        <v>70</v>
      </c>
      <c r="I6" s="55" t="s">
        <v>100</v>
      </c>
      <c r="J6" s="35" t="s">
        <v>101</v>
      </c>
      <c r="K6" s="35" t="s">
        <v>102</v>
      </c>
      <c r="L6" s="35" t="s">
        <v>103</v>
      </c>
      <c r="M6" s="55" t="s">
        <v>105</v>
      </c>
      <c r="N6" s="35" t="s">
        <v>106</v>
      </c>
      <c r="O6" s="40" t="s">
        <v>65</v>
      </c>
      <c r="P6" s="40" t="s">
        <v>29</v>
      </c>
      <c r="Q6" s="40" t="s">
        <v>30</v>
      </c>
      <c r="R6" s="40" t="s">
        <v>31</v>
      </c>
    </row>
    <row r="7" spans="1:18" ht="68.099999999999994" customHeight="1">
      <c r="A7" s="22" t="s">
        <v>67</v>
      </c>
      <c r="B7" s="6">
        <v>2</v>
      </c>
      <c r="C7" s="53">
        <v>3</v>
      </c>
      <c r="D7" s="40">
        <v>4</v>
      </c>
      <c r="E7" s="40">
        <v>5</v>
      </c>
      <c r="F7" s="40">
        <v>6</v>
      </c>
      <c r="G7" s="55">
        <v>7</v>
      </c>
      <c r="H7" s="55">
        <v>8</v>
      </c>
      <c r="I7" s="55">
        <v>9</v>
      </c>
      <c r="J7" s="35" t="s">
        <v>109</v>
      </c>
      <c r="K7" s="35" t="s">
        <v>112</v>
      </c>
      <c r="L7" s="35" t="s">
        <v>80</v>
      </c>
      <c r="M7" s="55" t="s">
        <v>81</v>
      </c>
      <c r="N7" s="35" t="s">
        <v>82</v>
      </c>
      <c r="O7" s="40"/>
      <c r="P7" s="40"/>
      <c r="Q7" s="40"/>
      <c r="R7" s="40"/>
    </row>
    <row r="8" spans="1:18">
      <c r="A8" s="27" t="s">
        <v>42</v>
      </c>
      <c r="B8" s="28" t="s">
        <v>40</v>
      </c>
      <c r="C8" s="56">
        <v>120000</v>
      </c>
      <c r="D8" s="57">
        <v>44199</v>
      </c>
      <c r="E8" s="58" t="s">
        <v>15</v>
      </c>
      <c r="F8" s="59">
        <v>0.3</v>
      </c>
      <c r="G8" s="32">
        <v>30000</v>
      </c>
      <c r="H8" s="32">
        <v>30000</v>
      </c>
      <c r="I8" s="32">
        <f>G8+H8</f>
        <v>60000</v>
      </c>
      <c r="J8" s="60">
        <v>30000</v>
      </c>
      <c r="K8" s="60">
        <v>30000</v>
      </c>
      <c r="L8" s="33">
        <f t="shared" ref="L8:L19" si="0">J8+K8</f>
        <v>60000</v>
      </c>
      <c r="M8" s="61">
        <f>C8-I8</f>
        <v>60000</v>
      </c>
      <c r="N8" s="33">
        <f t="shared" ref="N8:N19" si="1">C8-L8</f>
        <v>60000</v>
      </c>
      <c r="O8" s="62" t="str">
        <f t="shared" ref="O8:O19" si="2">IF(E8="II", L8, "")</f>
        <v/>
      </c>
      <c r="P8" s="62" t="str">
        <f t="shared" ref="P8:P19" si="3">IF(E8="III", L8, "")</f>
        <v/>
      </c>
      <c r="Q8" s="62" t="str">
        <f t="shared" ref="Q8:Q19" si="4">IF(E8="IV", L8, "")</f>
        <v/>
      </c>
      <c r="R8" s="62">
        <f t="shared" ref="R8:R19" si="5">IF(E8="V", L8, "")</f>
        <v>60000</v>
      </c>
    </row>
    <row r="9" spans="1:18">
      <c r="A9" s="27" t="s">
        <v>43</v>
      </c>
      <c r="B9" s="28" t="s">
        <v>41</v>
      </c>
      <c r="C9" s="56">
        <v>84000</v>
      </c>
      <c r="D9" s="57">
        <v>44199</v>
      </c>
      <c r="E9" s="58" t="s">
        <v>15</v>
      </c>
      <c r="F9" s="59">
        <v>0.3</v>
      </c>
      <c r="G9" s="32">
        <v>28000</v>
      </c>
      <c r="H9" s="32">
        <v>28000</v>
      </c>
      <c r="I9" s="32">
        <f t="shared" ref="I9:I19" si="6">G9+H9</f>
        <v>56000</v>
      </c>
      <c r="J9" s="60">
        <v>25200</v>
      </c>
      <c r="K9" s="60">
        <v>25200</v>
      </c>
      <c r="L9" s="33">
        <f t="shared" si="0"/>
        <v>50400</v>
      </c>
      <c r="M9" s="61">
        <f t="shared" ref="M9:M19" si="7">C9-I9</f>
        <v>28000</v>
      </c>
      <c r="N9" s="33">
        <f t="shared" si="1"/>
        <v>33600</v>
      </c>
      <c r="O9" s="62" t="str">
        <f t="shared" si="2"/>
        <v/>
      </c>
      <c r="P9" s="62" t="str">
        <f t="shared" si="3"/>
        <v/>
      </c>
      <c r="Q9" s="62" t="str">
        <f t="shared" si="4"/>
        <v/>
      </c>
      <c r="R9" s="62">
        <f t="shared" si="5"/>
        <v>50400</v>
      </c>
    </row>
    <row r="10" spans="1:18">
      <c r="A10" s="27" t="s">
        <v>45</v>
      </c>
      <c r="B10" s="28" t="s">
        <v>44</v>
      </c>
      <c r="C10" s="56">
        <v>50000</v>
      </c>
      <c r="D10" s="57">
        <v>44199</v>
      </c>
      <c r="E10" s="58" t="s">
        <v>14</v>
      </c>
      <c r="F10" s="59">
        <v>0.15</v>
      </c>
      <c r="G10" s="32">
        <v>10000</v>
      </c>
      <c r="H10" s="32">
        <v>10000</v>
      </c>
      <c r="I10" s="32">
        <f t="shared" si="6"/>
        <v>20000</v>
      </c>
      <c r="J10" s="60">
        <v>7500</v>
      </c>
      <c r="K10" s="60">
        <v>7500</v>
      </c>
      <c r="L10" s="33">
        <f t="shared" si="0"/>
        <v>15000</v>
      </c>
      <c r="M10" s="61">
        <f>C10-I10</f>
        <v>30000</v>
      </c>
      <c r="N10" s="33">
        <f t="shared" si="1"/>
        <v>35000</v>
      </c>
      <c r="O10" s="62" t="str">
        <f t="shared" si="2"/>
        <v/>
      </c>
      <c r="P10" s="62">
        <f t="shared" si="3"/>
        <v>15000</v>
      </c>
      <c r="Q10" s="62" t="str">
        <f t="shared" si="4"/>
        <v/>
      </c>
      <c r="R10" s="62" t="str">
        <f t="shared" si="5"/>
        <v/>
      </c>
    </row>
    <row r="11" spans="1:18">
      <c r="A11" s="27" t="s">
        <v>46</v>
      </c>
      <c r="B11" s="28" t="s">
        <v>54</v>
      </c>
      <c r="C11" s="56">
        <v>50000</v>
      </c>
      <c r="D11" s="57">
        <v>44199</v>
      </c>
      <c r="E11" s="58" t="s">
        <v>13</v>
      </c>
      <c r="F11" s="59">
        <v>0.1</v>
      </c>
      <c r="G11" s="32">
        <v>5000</v>
      </c>
      <c r="H11" s="32">
        <v>5000</v>
      </c>
      <c r="I11" s="32">
        <f t="shared" si="6"/>
        <v>10000</v>
      </c>
      <c r="J11" s="60">
        <v>5000</v>
      </c>
      <c r="K11" s="60">
        <v>5000</v>
      </c>
      <c r="L11" s="33">
        <f t="shared" si="0"/>
        <v>10000</v>
      </c>
      <c r="M11" s="61">
        <f t="shared" si="7"/>
        <v>40000</v>
      </c>
      <c r="N11" s="33">
        <f t="shared" si="1"/>
        <v>40000</v>
      </c>
      <c r="O11" s="62">
        <f t="shared" si="2"/>
        <v>10000</v>
      </c>
      <c r="P11" s="62" t="str">
        <f t="shared" si="3"/>
        <v/>
      </c>
      <c r="Q11" s="62" t="str">
        <f t="shared" si="4"/>
        <v/>
      </c>
      <c r="R11" s="62" t="str">
        <f t="shared" si="5"/>
        <v/>
      </c>
    </row>
    <row r="12" spans="1:18">
      <c r="A12" s="27" t="s">
        <v>48</v>
      </c>
      <c r="B12" s="28" t="s">
        <v>47</v>
      </c>
      <c r="C12" s="56">
        <v>45000</v>
      </c>
      <c r="D12" s="57">
        <v>44199</v>
      </c>
      <c r="E12" s="58" t="s">
        <v>13</v>
      </c>
      <c r="F12" s="59">
        <v>0.1</v>
      </c>
      <c r="G12" s="32">
        <v>4500</v>
      </c>
      <c r="H12" s="32">
        <v>4500</v>
      </c>
      <c r="I12" s="32">
        <f t="shared" si="6"/>
        <v>9000</v>
      </c>
      <c r="J12" s="60">
        <v>4500</v>
      </c>
      <c r="K12" s="60">
        <v>4500</v>
      </c>
      <c r="L12" s="33">
        <f t="shared" si="0"/>
        <v>9000</v>
      </c>
      <c r="M12" s="61">
        <f t="shared" si="7"/>
        <v>36000</v>
      </c>
      <c r="N12" s="33">
        <f t="shared" si="1"/>
        <v>36000</v>
      </c>
      <c r="O12" s="62">
        <f t="shared" si="2"/>
        <v>9000</v>
      </c>
      <c r="P12" s="62" t="str">
        <f t="shared" si="3"/>
        <v/>
      </c>
      <c r="Q12" s="62" t="str">
        <f t="shared" si="4"/>
        <v/>
      </c>
      <c r="R12" s="62" t="str">
        <f t="shared" si="5"/>
        <v/>
      </c>
    </row>
    <row r="13" spans="1:18">
      <c r="A13" s="27" t="s">
        <v>50</v>
      </c>
      <c r="B13" s="28" t="s">
        <v>49</v>
      </c>
      <c r="C13" s="56">
        <v>1600000</v>
      </c>
      <c r="D13" s="57">
        <v>44199</v>
      </c>
      <c r="E13" s="58" t="s">
        <v>14</v>
      </c>
      <c r="F13" s="59">
        <v>0.15</v>
      </c>
      <c r="G13" s="32">
        <v>160000</v>
      </c>
      <c r="H13" s="32">
        <v>160000</v>
      </c>
      <c r="I13" s="32">
        <f t="shared" si="6"/>
        <v>320000</v>
      </c>
      <c r="J13" s="60">
        <v>160000</v>
      </c>
      <c r="K13" s="60">
        <v>160000</v>
      </c>
      <c r="L13" s="33">
        <f t="shared" si="0"/>
        <v>320000</v>
      </c>
      <c r="M13" s="61">
        <f t="shared" si="7"/>
        <v>1280000</v>
      </c>
      <c r="N13" s="33">
        <f t="shared" si="1"/>
        <v>1280000</v>
      </c>
      <c r="O13" s="62" t="str">
        <f t="shared" si="2"/>
        <v/>
      </c>
      <c r="P13" s="62">
        <f t="shared" si="3"/>
        <v>320000</v>
      </c>
      <c r="Q13" s="62" t="str">
        <f t="shared" si="4"/>
        <v/>
      </c>
      <c r="R13" s="62" t="str">
        <f t="shared" si="5"/>
        <v/>
      </c>
    </row>
    <row r="14" spans="1:18" ht="26.45" customHeight="1">
      <c r="A14" s="27" t="s">
        <v>56</v>
      </c>
      <c r="B14" s="28" t="s">
        <v>51</v>
      </c>
      <c r="C14" s="56">
        <v>1440000</v>
      </c>
      <c r="D14" s="57">
        <v>44199</v>
      </c>
      <c r="E14" s="58" t="s">
        <v>14</v>
      </c>
      <c r="F14" s="59">
        <v>0.15</v>
      </c>
      <c r="G14" s="32">
        <v>144000</v>
      </c>
      <c r="H14" s="32">
        <v>144000</v>
      </c>
      <c r="I14" s="32">
        <f t="shared" si="6"/>
        <v>288000</v>
      </c>
      <c r="J14" s="60">
        <v>144000</v>
      </c>
      <c r="K14" s="60">
        <v>144000</v>
      </c>
      <c r="L14" s="33">
        <f t="shared" si="0"/>
        <v>288000</v>
      </c>
      <c r="M14" s="61">
        <f t="shared" si="7"/>
        <v>1152000</v>
      </c>
      <c r="N14" s="33">
        <f t="shared" si="1"/>
        <v>1152000</v>
      </c>
      <c r="O14" s="62" t="str">
        <f t="shared" si="2"/>
        <v/>
      </c>
      <c r="P14" s="62">
        <f t="shared" si="3"/>
        <v>288000</v>
      </c>
      <c r="Q14" s="62" t="str">
        <f t="shared" si="4"/>
        <v/>
      </c>
      <c r="R14" s="62" t="str">
        <f t="shared" si="5"/>
        <v/>
      </c>
    </row>
    <row r="15" spans="1:18">
      <c r="A15" s="27" t="s">
        <v>57</v>
      </c>
      <c r="B15" s="28" t="s">
        <v>52</v>
      </c>
      <c r="C15" s="56">
        <v>25000</v>
      </c>
      <c r="D15" s="63">
        <v>44564</v>
      </c>
      <c r="E15" s="58" t="s">
        <v>14</v>
      </c>
      <c r="F15" s="59">
        <v>0.15</v>
      </c>
      <c r="G15" s="64">
        <v>0</v>
      </c>
      <c r="H15" s="32">
        <v>6250</v>
      </c>
      <c r="I15" s="32">
        <f t="shared" si="6"/>
        <v>6250</v>
      </c>
      <c r="J15" s="60"/>
      <c r="K15" s="60">
        <v>3750</v>
      </c>
      <c r="L15" s="33">
        <f t="shared" si="0"/>
        <v>3750</v>
      </c>
      <c r="M15" s="61">
        <f t="shared" si="7"/>
        <v>18750</v>
      </c>
      <c r="N15" s="33">
        <f t="shared" si="1"/>
        <v>21250</v>
      </c>
      <c r="O15" s="62" t="str">
        <f t="shared" si="2"/>
        <v/>
      </c>
      <c r="P15" s="62">
        <f t="shared" si="3"/>
        <v>3750</v>
      </c>
      <c r="Q15" s="62" t="str">
        <f t="shared" si="4"/>
        <v/>
      </c>
      <c r="R15" s="62" t="str">
        <f t="shared" si="5"/>
        <v/>
      </c>
    </row>
    <row r="16" spans="1:18">
      <c r="A16" s="27" t="s">
        <v>58</v>
      </c>
      <c r="B16" s="28" t="s">
        <v>53</v>
      </c>
      <c r="C16" s="56">
        <v>50000</v>
      </c>
      <c r="D16" s="63">
        <v>44564</v>
      </c>
      <c r="E16" s="58" t="s">
        <v>14</v>
      </c>
      <c r="F16" s="59">
        <v>0.15</v>
      </c>
      <c r="G16" s="64">
        <v>0</v>
      </c>
      <c r="H16" s="32">
        <v>12500</v>
      </c>
      <c r="I16" s="32">
        <f t="shared" si="6"/>
        <v>12500</v>
      </c>
      <c r="J16" s="60"/>
      <c r="K16" s="60">
        <v>7500</v>
      </c>
      <c r="L16" s="33">
        <f t="shared" si="0"/>
        <v>7500</v>
      </c>
      <c r="M16" s="61">
        <f t="shared" si="7"/>
        <v>37500</v>
      </c>
      <c r="N16" s="33">
        <f t="shared" si="1"/>
        <v>42500</v>
      </c>
      <c r="O16" s="62" t="str">
        <f t="shared" si="2"/>
        <v/>
      </c>
      <c r="P16" s="62">
        <f t="shared" si="3"/>
        <v>7500</v>
      </c>
      <c r="Q16" s="62" t="str">
        <f t="shared" si="4"/>
        <v/>
      </c>
      <c r="R16" s="62" t="str">
        <f t="shared" si="5"/>
        <v/>
      </c>
    </row>
    <row r="17" spans="1:18">
      <c r="A17" s="27" t="s">
        <v>59</v>
      </c>
      <c r="B17" s="28" t="s">
        <v>54</v>
      </c>
      <c r="C17" s="56">
        <v>50000</v>
      </c>
      <c r="D17" s="63">
        <v>44564</v>
      </c>
      <c r="E17" s="58" t="s">
        <v>13</v>
      </c>
      <c r="F17" s="59">
        <v>0.1</v>
      </c>
      <c r="G17" s="64">
        <v>0</v>
      </c>
      <c r="H17" s="32">
        <v>10000</v>
      </c>
      <c r="I17" s="32">
        <f t="shared" si="6"/>
        <v>10000</v>
      </c>
      <c r="J17" s="60"/>
      <c r="K17" s="60">
        <v>5000</v>
      </c>
      <c r="L17" s="33">
        <f t="shared" si="0"/>
        <v>5000</v>
      </c>
      <c r="M17" s="61">
        <f t="shared" si="7"/>
        <v>40000</v>
      </c>
      <c r="N17" s="33">
        <f t="shared" si="1"/>
        <v>45000</v>
      </c>
      <c r="O17" s="62">
        <f t="shared" si="2"/>
        <v>5000</v>
      </c>
      <c r="P17" s="62" t="str">
        <f t="shared" si="3"/>
        <v/>
      </c>
      <c r="Q17" s="62" t="str">
        <f t="shared" si="4"/>
        <v/>
      </c>
      <c r="R17" s="62" t="str">
        <f t="shared" si="5"/>
        <v/>
      </c>
    </row>
    <row r="18" spans="1:18">
      <c r="A18" s="27" t="s">
        <v>60</v>
      </c>
      <c r="B18" s="28" t="s">
        <v>47</v>
      </c>
      <c r="C18" s="56">
        <v>45000</v>
      </c>
      <c r="D18" s="63">
        <v>44564</v>
      </c>
      <c r="E18" s="58" t="s">
        <v>13</v>
      </c>
      <c r="F18" s="59">
        <v>0.1</v>
      </c>
      <c r="G18" s="64">
        <v>0</v>
      </c>
      <c r="H18" s="32">
        <v>9000</v>
      </c>
      <c r="I18" s="32">
        <f t="shared" si="6"/>
        <v>9000</v>
      </c>
      <c r="J18" s="60"/>
      <c r="K18" s="60">
        <v>4500</v>
      </c>
      <c r="L18" s="33">
        <f t="shared" si="0"/>
        <v>4500</v>
      </c>
      <c r="M18" s="61">
        <f t="shared" si="7"/>
        <v>36000</v>
      </c>
      <c r="N18" s="33">
        <f t="shared" si="1"/>
        <v>40500</v>
      </c>
      <c r="O18" s="62">
        <f t="shared" si="2"/>
        <v>4500</v>
      </c>
      <c r="P18" s="62" t="str">
        <f t="shared" si="3"/>
        <v/>
      </c>
      <c r="Q18" s="62" t="str">
        <f t="shared" si="4"/>
        <v/>
      </c>
      <c r="R18" s="62" t="str">
        <f t="shared" si="5"/>
        <v/>
      </c>
    </row>
    <row r="19" spans="1:18" ht="25.5">
      <c r="A19" s="27" t="s">
        <v>61</v>
      </c>
      <c r="B19" s="28" t="s">
        <v>55</v>
      </c>
      <c r="C19" s="56">
        <v>1440000</v>
      </c>
      <c r="D19" s="57">
        <v>44570</v>
      </c>
      <c r="E19" s="58" t="s">
        <v>14</v>
      </c>
      <c r="F19" s="59">
        <v>0.15</v>
      </c>
      <c r="G19" s="64">
        <v>0</v>
      </c>
      <c r="H19" s="32">
        <v>144000</v>
      </c>
      <c r="I19" s="32">
        <f t="shared" si="6"/>
        <v>144000</v>
      </c>
      <c r="J19" s="60"/>
      <c r="K19" s="60">
        <v>144000</v>
      </c>
      <c r="L19" s="33">
        <f t="shared" si="0"/>
        <v>144000</v>
      </c>
      <c r="M19" s="61">
        <f t="shared" si="7"/>
        <v>1296000</v>
      </c>
      <c r="N19" s="33">
        <f t="shared" si="1"/>
        <v>1296000</v>
      </c>
      <c r="O19" s="62" t="str">
        <f t="shared" si="2"/>
        <v/>
      </c>
      <c r="P19" s="62">
        <f t="shared" si="3"/>
        <v>144000</v>
      </c>
      <c r="Q19" s="62" t="str">
        <f t="shared" si="4"/>
        <v/>
      </c>
      <c r="R19" s="62" t="str">
        <f t="shared" si="5"/>
        <v/>
      </c>
    </row>
    <row r="20" spans="1:18">
      <c r="A20" s="23" t="s">
        <v>98</v>
      </c>
      <c r="B20" s="19"/>
      <c r="C20" s="30">
        <f>SUM(C8:C19)</f>
        <v>4999000</v>
      </c>
      <c r="D20" s="26"/>
      <c r="E20" s="7"/>
      <c r="F20" s="12"/>
      <c r="G20" s="30">
        <f>SUM(G8:G19)</f>
        <v>381500</v>
      </c>
      <c r="H20" s="30">
        <f t="shared" ref="H20:R20" si="8">SUM(H8:H19)</f>
        <v>563250</v>
      </c>
      <c r="I20" s="30">
        <f t="shared" si="8"/>
        <v>944750</v>
      </c>
      <c r="J20" s="34">
        <f>SUM(J8:J19)</f>
        <v>376200</v>
      </c>
      <c r="K20" s="34">
        <f>SUM(K8:K19)</f>
        <v>540950</v>
      </c>
      <c r="L20" s="65">
        <f>SUM(L8:L19)</f>
        <v>917150</v>
      </c>
      <c r="M20" s="30">
        <f>SUM(M8:M19)</f>
        <v>4054250</v>
      </c>
      <c r="N20" s="34">
        <f>SUM(N8:N19)</f>
        <v>4081850</v>
      </c>
      <c r="O20" s="42">
        <f t="shared" si="8"/>
        <v>28500</v>
      </c>
      <c r="P20" s="42">
        <f t="shared" si="8"/>
        <v>778250</v>
      </c>
      <c r="Q20" s="42">
        <f t="shared" si="8"/>
        <v>0</v>
      </c>
      <c r="R20" s="42">
        <f t="shared" si="8"/>
        <v>110400</v>
      </c>
    </row>
    <row r="21" spans="1:18">
      <c r="A21" s="23"/>
      <c r="B21" s="19"/>
      <c r="C21" s="7"/>
      <c r="D21" s="26"/>
      <c r="E21" s="7"/>
      <c r="F21" s="12"/>
      <c r="G21" s="39"/>
      <c r="H21" s="12"/>
      <c r="I21" s="12"/>
      <c r="J21" s="12"/>
      <c r="K21" s="12"/>
      <c r="L21" s="12"/>
      <c r="M21" s="12"/>
      <c r="N21" s="12"/>
      <c r="O21" s="66"/>
      <c r="P21" s="66"/>
      <c r="Q21" s="70" t="s">
        <v>32</v>
      </c>
      <c r="R21" s="70"/>
    </row>
    <row r="22" spans="1:18">
      <c r="B22" s="18"/>
      <c r="H22" s="2"/>
      <c r="I22" s="2"/>
      <c r="J22" s="2"/>
      <c r="K22" s="2"/>
      <c r="L22" s="2"/>
      <c r="M22" s="2"/>
      <c r="N22" s="2"/>
      <c r="O22" s="2"/>
      <c r="P22" s="2"/>
      <c r="Q22" s="37" t="s">
        <v>107</v>
      </c>
      <c r="R22" s="11">
        <f>C20-J20</f>
        <v>4622800</v>
      </c>
    </row>
    <row r="23" spans="1:18">
      <c r="B23" s="18"/>
      <c r="H23" s="2"/>
      <c r="I23" s="2"/>
      <c r="J23" s="2"/>
      <c r="K23" s="2"/>
      <c r="L23" s="2"/>
      <c r="M23" s="2"/>
      <c r="N23" s="2"/>
      <c r="O23" s="2"/>
      <c r="P23" s="2"/>
      <c r="Q23" s="37" t="s">
        <v>108</v>
      </c>
      <c r="R23" s="11">
        <f>C20-L20</f>
        <v>4081850</v>
      </c>
    </row>
    <row r="24" spans="1:18">
      <c r="B24" s="18"/>
      <c r="H24" s="2"/>
      <c r="I24" s="2"/>
      <c r="J24" s="2"/>
      <c r="K24" s="2"/>
      <c r="L24" s="2"/>
      <c r="M24" s="2"/>
      <c r="N24" s="2"/>
      <c r="O24" s="38"/>
    </row>
  </sheetData>
  <mergeCells count="1">
    <mergeCell ref="Q21:R21"/>
  </mergeCells>
  <dataValidations count="4">
    <dataValidation type="list" allowBlank="1" showInputMessage="1" showErrorMessage="1" sqref="E11:E12 E17:E18">
      <formula1>$B$57:$B$60</formula1>
    </dataValidation>
    <dataValidation allowBlank="1" showInputMessage="1" showErrorMessage="1" promptTitle="Poreske grupe" prompt="Izaberite u koju poresku grupu spada osnovno sredstvo" sqref="E6:E7"/>
    <dataValidation type="list" allowBlank="1" showInputMessage="1" showErrorMessage="1" sqref="E16">
      <formula1>$B$56:$B$59</formula1>
    </dataValidation>
    <dataValidation type="list" allowBlank="1" showInputMessage="1" showErrorMessage="1" sqref="E8:E10 E13:E15 E19">
      <formula1>$B$36:$B$39</formula1>
    </dataValidation>
  </dataValidations>
  <pageMargins left="0.31496062992125984" right="0.31496062992125984" top="0.74803149606299213" bottom="0.74803149606299213" header="0.31496062992125984" footer="0.31496062992125984"/>
  <pageSetup scale="50" orientation="landscape" r:id="rId1"/>
  <drawing r:id="rId2"/>
</worksheet>
</file>

<file path=xl/worksheets/sheet4.xml><?xml version="1.0" encoding="utf-8"?>
<worksheet xmlns="http://schemas.openxmlformats.org/spreadsheetml/2006/main" xmlns:r="http://schemas.openxmlformats.org/officeDocument/2006/relationships">
  <sheetPr>
    <tabColor theme="7" tint="0.39997558519241921"/>
  </sheetPr>
  <dimension ref="A1:O20"/>
  <sheetViews>
    <sheetView topLeftCell="A3" zoomScale="70" zoomScaleNormal="70" workbookViewId="0">
      <selection activeCell="O7" sqref="O7"/>
    </sheetView>
  </sheetViews>
  <sheetFormatPr defaultRowHeight="12.75"/>
  <cols>
    <col min="1" max="1" width="8.85546875" style="20" bestFit="1" customWidth="1"/>
    <col min="2" max="2" width="27.5703125" customWidth="1"/>
    <col min="3" max="3" width="12.140625" bestFit="1" customWidth="1"/>
    <col min="4" max="4" width="9.5703125" style="25" customWidth="1"/>
    <col min="6" max="6" width="10.85546875" customWidth="1"/>
    <col min="7" max="7" width="13.42578125" customWidth="1"/>
    <col min="8" max="8" width="14" bestFit="1" customWidth="1"/>
    <col min="9" max="9" width="15.42578125" customWidth="1"/>
    <col min="10" max="11" width="19" customWidth="1"/>
    <col min="12" max="14" width="15.85546875" customWidth="1"/>
    <col min="15" max="15" width="16.140625" customWidth="1"/>
  </cols>
  <sheetData>
    <row r="1" spans="1:15">
      <c r="B1" s="24" t="s">
        <v>62</v>
      </c>
    </row>
    <row r="2" spans="1:15">
      <c r="B2" s="18"/>
    </row>
    <row r="3" spans="1:15">
      <c r="B3" s="21" t="s">
        <v>39</v>
      </c>
    </row>
    <row r="4" spans="1:15">
      <c r="A4" s="21"/>
      <c r="B4" s="18" t="s">
        <v>26</v>
      </c>
      <c r="F4" s="52">
        <v>44196</v>
      </c>
      <c r="O4" s="5"/>
    </row>
    <row r="5" spans="1:15">
      <c r="B5" s="18"/>
    </row>
    <row r="6" spans="1:15" ht="102">
      <c r="A6" s="22" t="s">
        <v>8</v>
      </c>
      <c r="B6" s="6" t="s">
        <v>25</v>
      </c>
      <c r="C6" s="53" t="s">
        <v>69</v>
      </c>
      <c r="D6" s="44" t="s">
        <v>27</v>
      </c>
      <c r="E6" s="29" t="s">
        <v>66</v>
      </c>
      <c r="F6" s="29" t="s">
        <v>68</v>
      </c>
      <c r="G6" s="55" t="s">
        <v>77</v>
      </c>
      <c r="H6" s="55" t="s">
        <v>70</v>
      </c>
      <c r="I6" s="55" t="s">
        <v>78</v>
      </c>
      <c r="J6" s="35" t="s">
        <v>101</v>
      </c>
      <c r="K6" s="35" t="s">
        <v>102</v>
      </c>
      <c r="L6" s="35" t="s">
        <v>79</v>
      </c>
      <c r="M6" s="55" t="s">
        <v>104</v>
      </c>
      <c r="N6" s="35" t="s">
        <v>106</v>
      </c>
      <c r="O6" s="29" t="s">
        <v>83</v>
      </c>
    </row>
    <row r="7" spans="1:15" ht="68.099999999999994" customHeight="1">
      <c r="A7" s="22" t="s">
        <v>67</v>
      </c>
      <c r="B7" s="6">
        <v>2</v>
      </c>
      <c r="C7" s="53">
        <v>3</v>
      </c>
      <c r="D7" s="29">
        <v>4</v>
      </c>
      <c r="E7" s="29">
        <v>5</v>
      </c>
      <c r="F7" s="29">
        <v>6</v>
      </c>
      <c r="G7" s="55">
        <v>7</v>
      </c>
      <c r="H7" s="55">
        <v>8</v>
      </c>
      <c r="I7" s="55">
        <v>9</v>
      </c>
      <c r="J7" s="35" t="s">
        <v>109</v>
      </c>
      <c r="K7" s="35" t="s">
        <v>110</v>
      </c>
      <c r="L7" s="35" t="s">
        <v>80</v>
      </c>
      <c r="M7" s="55" t="s">
        <v>81</v>
      </c>
      <c r="N7" s="35" t="s">
        <v>82</v>
      </c>
      <c r="O7" s="29" t="s">
        <v>84</v>
      </c>
    </row>
    <row r="8" spans="1:15">
      <c r="A8" s="27" t="s">
        <v>42</v>
      </c>
      <c r="B8" s="28" t="s">
        <v>40</v>
      </c>
      <c r="C8" s="56">
        <v>120000</v>
      </c>
      <c r="D8" s="48">
        <v>43468</v>
      </c>
      <c r="E8" s="46" t="s">
        <v>15</v>
      </c>
      <c r="F8" s="47">
        <v>0.3</v>
      </c>
      <c r="G8" s="32">
        <v>30000</v>
      </c>
      <c r="H8" s="32">
        <v>30000</v>
      </c>
      <c r="I8" s="32">
        <f>G8+H8</f>
        <v>60000</v>
      </c>
      <c r="J8" s="32">
        <v>30000</v>
      </c>
      <c r="K8" s="32">
        <v>30000</v>
      </c>
      <c r="L8" s="33">
        <f t="shared" ref="L8:L9" si="0">J8+K8</f>
        <v>60000</v>
      </c>
      <c r="M8" s="61">
        <f>C8-I8</f>
        <v>60000</v>
      </c>
      <c r="N8" s="33">
        <f t="shared" ref="N8:N9" si="1">C8-L8</f>
        <v>60000</v>
      </c>
      <c r="O8" s="51">
        <f>N8-M8</f>
        <v>0</v>
      </c>
    </row>
    <row r="9" spans="1:15">
      <c r="A9" s="27" t="s">
        <v>46</v>
      </c>
      <c r="B9" s="28" t="s">
        <v>54</v>
      </c>
      <c r="C9" s="56">
        <v>50000</v>
      </c>
      <c r="D9" s="48">
        <v>43468</v>
      </c>
      <c r="E9" s="46" t="s">
        <v>13</v>
      </c>
      <c r="F9" s="47">
        <v>0.1</v>
      </c>
      <c r="G9" s="32">
        <v>5000</v>
      </c>
      <c r="H9" s="32">
        <v>5000</v>
      </c>
      <c r="I9" s="32">
        <f t="shared" ref="I9" si="2">G9+H9</f>
        <v>10000</v>
      </c>
      <c r="J9" s="32">
        <v>5000</v>
      </c>
      <c r="K9" s="32">
        <v>5000</v>
      </c>
      <c r="L9" s="33">
        <f t="shared" si="0"/>
        <v>10000</v>
      </c>
      <c r="M9" s="61">
        <f t="shared" ref="M9" si="3">C9-I9</f>
        <v>40000</v>
      </c>
      <c r="N9" s="33">
        <f t="shared" si="1"/>
        <v>40000</v>
      </c>
      <c r="O9" s="67">
        <f>N9-M9</f>
        <v>0</v>
      </c>
    </row>
    <row r="10" spans="1:15">
      <c r="A10" s="23" t="s">
        <v>64</v>
      </c>
      <c r="B10" s="19"/>
      <c r="C10" s="30">
        <f>SUM(C8:C9)</f>
        <v>170000</v>
      </c>
      <c r="D10" s="26"/>
      <c r="E10" s="7"/>
      <c r="F10" s="12"/>
      <c r="G10" s="30">
        <f t="shared" ref="G10:O10" si="4">SUM(G8:G9)</f>
        <v>35000</v>
      </c>
      <c r="H10" s="30">
        <f t="shared" si="4"/>
        <v>35000</v>
      </c>
      <c r="I10" s="30">
        <f t="shared" si="4"/>
        <v>70000</v>
      </c>
      <c r="J10" s="34">
        <f t="shared" si="4"/>
        <v>35000</v>
      </c>
      <c r="K10" s="34">
        <f t="shared" si="4"/>
        <v>35000</v>
      </c>
      <c r="L10" s="65">
        <f t="shared" si="4"/>
        <v>70000</v>
      </c>
      <c r="M10" s="30">
        <f t="shared" si="4"/>
        <v>100000</v>
      </c>
      <c r="N10" s="34">
        <f t="shared" si="4"/>
        <v>100000</v>
      </c>
      <c r="O10" s="30">
        <f t="shared" si="4"/>
        <v>0</v>
      </c>
    </row>
    <row r="11" spans="1:15">
      <c r="A11" s="23"/>
      <c r="B11" s="19"/>
      <c r="C11" s="7"/>
      <c r="D11" s="26"/>
      <c r="E11" s="7"/>
      <c r="F11" s="12"/>
      <c r="G11" s="39"/>
      <c r="H11" s="12"/>
      <c r="I11" s="12"/>
      <c r="J11" s="12"/>
      <c r="K11" s="12"/>
      <c r="L11" s="12"/>
      <c r="M11" s="12"/>
      <c r="N11" s="12"/>
      <c r="O11" s="10"/>
    </row>
    <row r="12" spans="1:15">
      <c r="B12" s="18"/>
      <c r="H12" s="2"/>
      <c r="I12" s="2"/>
      <c r="J12" s="2"/>
      <c r="K12" s="2"/>
      <c r="L12" s="2"/>
      <c r="M12" s="2"/>
    </row>
    <row r="13" spans="1:15">
      <c r="B13" s="18"/>
      <c r="H13" s="2"/>
      <c r="I13" s="2"/>
      <c r="J13" s="2"/>
      <c r="K13" s="2"/>
      <c r="L13" s="2"/>
      <c r="M13" s="2"/>
    </row>
    <row r="14" spans="1:15">
      <c r="B14" s="18"/>
      <c r="H14" s="2"/>
      <c r="I14" s="2"/>
      <c r="J14" s="2"/>
      <c r="K14" s="2"/>
      <c r="L14" s="2"/>
      <c r="M14" s="2"/>
    </row>
    <row r="20" spans="14:14">
      <c r="N20" s="18"/>
    </row>
  </sheetData>
  <dataValidations count="3">
    <dataValidation allowBlank="1" showInputMessage="1" showErrorMessage="1" promptTitle="Poreske grupe" prompt="Izaberite u koju poresku grupu spada osnovno sredstvo" sqref="E6:E7"/>
    <dataValidation type="list" allowBlank="1" showInputMessage="1" showErrorMessage="1" sqref="E8">
      <formula1>$B$26:$B$29</formula1>
    </dataValidation>
    <dataValidation type="list" allowBlank="1" showInputMessage="1" showErrorMessage="1" sqref="E9">
      <formula1>$B$47:$B$50</formula1>
    </dataValidation>
  </dataValidations>
  <pageMargins left="0.31496062992125984" right="0.31496062992125984" top="0.74803149606299213" bottom="0.74803149606299213" header="0.31496062992125984" footer="0.31496062992125984"/>
  <pageSetup scale="59" orientation="landscape" r:id="rId1"/>
  <drawing r:id="rId2"/>
</worksheet>
</file>

<file path=xl/worksheets/sheet5.xml><?xml version="1.0" encoding="utf-8"?>
<worksheet xmlns="http://schemas.openxmlformats.org/spreadsheetml/2006/main" xmlns:r="http://schemas.openxmlformats.org/officeDocument/2006/relationships">
  <sheetPr>
    <tabColor theme="8" tint="0.39997558519241921"/>
  </sheetPr>
  <dimension ref="A1:J32"/>
  <sheetViews>
    <sheetView workbookViewId="0">
      <selection activeCell="A6" sqref="A6:J6"/>
    </sheetView>
  </sheetViews>
  <sheetFormatPr defaultRowHeight="12.75"/>
  <sheetData>
    <row r="1" spans="1:10" ht="15.75">
      <c r="A1" s="1"/>
      <c r="H1" s="16" t="s">
        <v>33</v>
      </c>
    </row>
    <row r="2" spans="1:10">
      <c r="A2" s="1"/>
    </row>
    <row r="5" spans="1:10" ht="15">
      <c r="A5" s="89" t="str">
        <f>"PODACI O OBRAČUNATOJ AMORTIZACIJI STALNIH SREDSTAVA"</f>
        <v>PODACI O OBRAČUNATOJ AMORTIZACIJI STALNIH SREDSTAVA</v>
      </c>
      <c r="B5" s="89"/>
      <c r="C5" s="89"/>
      <c r="D5" s="89"/>
      <c r="E5" s="89"/>
      <c r="F5" s="89"/>
      <c r="G5" s="89"/>
      <c r="H5" s="89"/>
      <c r="I5" s="89"/>
      <c r="J5" s="89"/>
    </row>
    <row r="6" spans="1:10" ht="34.5" customHeight="1">
      <c r="A6" s="90" t="s">
        <v>111</v>
      </c>
      <c r="B6" s="90"/>
      <c r="C6" s="90"/>
      <c r="D6" s="90"/>
      <c r="E6" s="90"/>
      <c r="F6" s="90"/>
      <c r="G6" s="90"/>
      <c r="H6" s="90"/>
      <c r="I6" s="90"/>
      <c r="J6" s="90"/>
    </row>
    <row r="7" spans="1:10" ht="14.1" customHeight="1">
      <c r="A7" s="17"/>
      <c r="B7" s="17"/>
      <c r="C7" s="17"/>
      <c r="D7" s="17"/>
      <c r="E7" s="17"/>
      <c r="F7" s="17"/>
      <c r="G7" s="17"/>
      <c r="H7" s="17"/>
      <c r="I7" s="17"/>
      <c r="J7" s="17"/>
    </row>
    <row r="8" spans="1:10" ht="14.1" customHeight="1">
      <c r="A8" s="17"/>
      <c r="B8" s="17"/>
      <c r="C8" s="17"/>
      <c r="D8" s="17"/>
      <c r="E8" s="17"/>
      <c r="F8" s="17"/>
      <c r="G8" s="17"/>
      <c r="H8" s="17"/>
      <c r="I8" s="17"/>
      <c r="J8" s="17"/>
    </row>
    <row r="9" spans="1:10">
      <c r="A9" s="1"/>
    </row>
    <row r="11" spans="1:10">
      <c r="A11" s="91" t="s">
        <v>9</v>
      </c>
      <c r="B11" s="93" t="s">
        <v>19</v>
      </c>
      <c r="C11" s="94"/>
      <c r="D11" s="93" t="s">
        <v>34</v>
      </c>
      <c r="E11" s="97"/>
      <c r="F11" s="97"/>
      <c r="G11" s="97"/>
      <c r="H11" s="97"/>
      <c r="I11" s="97"/>
      <c r="J11" s="98"/>
    </row>
    <row r="12" spans="1:10">
      <c r="A12" s="92"/>
      <c r="B12" s="95"/>
      <c r="C12" s="96"/>
      <c r="D12" s="95"/>
      <c r="E12" s="99"/>
      <c r="F12" s="99"/>
      <c r="G12" s="99"/>
      <c r="H12" s="99"/>
      <c r="I12" s="99"/>
      <c r="J12" s="100"/>
    </row>
    <row r="13" spans="1:10">
      <c r="A13" s="13">
        <v>1</v>
      </c>
      <c r="B13" s="85">
        <v>2</v>
      </c>
      <c r="C13" s="86"/>
      <c r="D13" s="85">
        <v>3</v>
      </c>
      <c r="E13" s="87"/>
      <c r="F13" s="87"/>
      <c r="G13" s="87"/>
      <c r="H13" s="87"/>
      <c r="I13" s="87"/>
      <c r="J13" s="88"/>
    </row>
    <row r="14" spans="1:10" ht="70.7" customHeight="1">
      <c r="A14" s="14" t="s">
        <v>10</v>
      </c>
      <c r="B14" s="81" t="s">
        <v>35</v>
      </c>
      <c r="C14" s="82"/>
      <c r="D14" s="83">
        <f>OBRAČUN!P22</f>
        <v>0</v>
      </c>
      <c r="E14" s="84"/>
      <c r="F14" s="84"/>
      <c r="G14" s="84"/>
      <c r="H14" s="84"/>
      <c r="I14" s="84"/>
      <c r="J14" s="84"/>
    </row>
    <row r="15" spans="1:10" ht="70.7" customHeight="1">
      <c r="A15" s="15" t="s">
        <v>11</v>
      </c>
      <c r="B15" s="81" t="s">
        <v>36</v>
      </c>
      <c r="C15" s="82"/>
      <c r="D15" s="83">
        <v>0</v>
      </c>
      <c r="E15" s="84"/>
      <c r="F15" s="84"/>
      <c r="G15" s="84"/>
      <c r="H15" s="84"/>
      <c r="I15" s="84"/>
      <c r="J15" s="84"/>
    </row>
    <row r="16" spans="1:10" ht="70.7" customHeight="1">
      <c r="A16" s="15" t="s">
        <v>12</v>
      </c>
      <c r="B16" s="81" t="s">
        <v>37</v>
      </c>
      <c r="C16" s="82"/>
      <c r="D16" s="83">
        <f>D14-D15</f>
        <v>0</v>
      </c>
      <c r="E16" s="84"/>
      <c r="F16" s="84"/>
      <c r="G16" s="84"/>
      <c r="H16" s="84"/>
      <c r="I16" s="84"/>
      <c r="J16" s="84"/>
    </row>
    <row r="19" spans="1:10">
      <c r="A19" s="71"/>
      <c r="B19" s="72"/>
      <c r="C19" s="73"/>
      <c r="D19" s="74"/>
      <c r="E19" s="75"/>
      <c r="F19" s="75"/>
      <c r="G19" s="8"/>
      <c r="H19" s="8"/>
      <c r="I19" s="76"/>
      <c r="J19" s="76"/>
    </row>
    <row r="20" spans="1:10">
      <c r="F20" s="9"/>
      <c r="G20" s="9"/>
      <c r="H20" s="9"/>
      <c r="I20" s="80"/>
      <c r="J20" s="80"/>
    </row>
    <row r="32" spans="1:10">
      <c r="A32" s="77" t="s">
        <v>38</v>
      </c>
      <c r="B32" s="78"/>
      <c r="C32" s="79"/>
      <c r="E32" s="4" t="s">
        <v>16</v>
      </c>
    </row>
  </sheetData>
  <mergeCells count="18">
    <mergeCell ref="B13:C13"/>
    <mergeCell ref="D13:J13"/>
    <mergeCell ref="A5:J5"/>
    <mergeCell ref="A6:J6"/>
    <mergeCell ref="A11:A12"/>
    <mergeCell ref="B11:C12"/>
    <mergeCell ref="D11:J12"/>
    <mergeCell ref="B14:C14"/>
    <mergeCell ref="D14:J14"/>
    <mergeCell ref="B15:C15"/>
    <mergeCell ref="D15:J15"/>
    <mergeCell ref="B16:C16"/>
    <mergeCell ref="D16:J16"/>
    <mergeCell ref="A19:C19"/>
    <mergeCell ref="D19:F19"/>
    <mergeCell ref="I19:J19"/>
    <mergeCell ref="A32:C32"/>
    <mergeCell ref="I20:J20"/>
  </mergeCells>
  <pageMargins left="0.31496062992125984" right="0.31496062992125984" top="0.74803149606299213" bottom="0.74803149606299213"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OBRAČUN</vt:lpstr>
      <vt:lpstr>Liste</vt:lpstr>
      <vt:lpstr>PREGLED NEOTPISANIH VREDNOSTI</vt:lpstr>
      <vt:lpstr>PREGLED ZA OTUĐENA OS </vt:lpstr>
      <vt:lpstr>POA</vt:lpstr>
      <vt:lpstr>IzborZaPDP</vt:lpstr>
      <vt:lpstr>OrgOblici</vt:lpstr>
      <vt:lpstr>OBRAČUN!Print_Area</vt:lpstr>
      <vt:lpstr>POA!Print_Area</vt:lpstr>
      <vt:lpstr>'PREGLED NEOTPISANIH VREDNOSTI'!Print_Area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FinanceTeam</cp:lastModifiedBy>
  <cp:lastPrinted>2020-05-08T22:49:53Z</cp:lastPrinted>
  <dcterms:created xsi:type="dcterms:W3CDTF">1996-10-14T23:33:28Z</dcterms:created>
  <dcterms:modified xsi:type="dcterms:W3CDTF">2022-10-27T18:44:55Z</dcterms:modified>
</cp:coreProperties>
</file>